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05" windowWidth="11385" windowHeight="4485" tabRatio="157" firstSheet="6" activeTab="6"/>
  </bookViews>
  <sheets>
    <sheet name="00000000" sheetId="1" state="veryHidden" r:id="rId1"/>
    <sheet name="10000000" sheetId="2" state="veryHidden" r:id="rId2"/>
    <sheet name="XXXXXXXX" sheetId="3" state="veryHidden" r:id="rId3"/>
    <sheet name="XXXXXXX0" sheetId="4" state="veryHidden" r:id="rId4"/>
    <sheet name="XXXXXXX1" sheetId="5" state="veryHidden" r:id="rId5"/>
    <sheet name="XL4Poppy" sheetId="6" state="hidden" r:id="rId6"/>
    <sheet name="QT" sheetId="7" r:id="rId7"/>
    <sheet name="Sheet2" sheetId="8" r:id="rId8"/>
  </sheets>
  <externalReferences>
    <externalReference r:id="rId11"/>
    <externalReference r:id="rId12"/>
  </externalReferences>
  <definedNames>
    <definedName name="_Builtin0" localSheetId="6" hidden="1">'QT'!$A$4:$AG$24</definedName>
    <definedName name="_Builtin0">'XL4Poppy'!$C$4</definedName>
    <definedName name="_Builtin0">'XL4Poppy'!$C$4</definedName>
    <definedName name="_Fill" hidden="1">#REF!</definedName>
    <definedName name="Bust">'XL4Poppy'!$C$31</definedName>
    <definedName name="Continue">'XL4Poppy'!$C$9</definedName>
    <definedName name="cv">'[1]gvl'!$N$17</definedName>
    <definedName name="dd1x2">'[1]gvl'!$N$9</definedName>
    <definedName name="Document_array" localSheetId="5">{"?????","DRL CO6 KY 2 (2006-2007).xls"}</definedName>
    <definedName name="Documents_array">'XL4Poppy'!$B$1:$B$16</definedName>
    <definedName name="Hello">'XL4Poppy'!$A$15</definedName>
    <definedName name="MakeIt">'XL4Poppy'!$A$26</definedName>
    <definedName name="Morning">'XL4Poppy'!$C$39</definedName>
    <definedName name="nuoc">'[1]gvl'!$N$38</definedName>
    <definedName name="Poppy">'XL4Poppy'!$C$27</definedName>
    <definedName name="xm">'[1]gvl'!$N$16</definedName>
  </definedNames>
  <calcPr fullCalcOnLoad="1"/>
</workbook>
</file>

<file path=xl/sharedStrings.xml><?xml version="1.0" encoding="utf-8"?>
<sst xmlns="http://schemas.openxmlformats.org/spreadsheetml/2006/main" count="164" uniqueCount="115">
  <si>
    <t>TC2 (0-:-25)</t>
  </si>
  <si>
    <t>TC3 (0-:-20)</t>
  </si>
  <si>
    <t>TC5 (0-:-10)</t>
  </si>
  <si>
    <t>TB</t>
  </si>
  <si>
    <t>STT</t>
  </si>
  <si>
    <t>mã số</t>
  </si>
  <si>
    <t>tên</t>
  </si>
  <si>
    <t>GHI CHÚ</t>
  </si>
  <si>
    <t>lớp</t>
  </si>
  <si>
    <t>khoa</t>
  </si>
  <si>
    <t>Khá</t>
  </si>
  <si>
    <t>TBK</t>
  </si>
  <si>
    <t>Yếu</t>
  </si>
  <si>
    <t>Kém</t>
  </si>
  <si>
    <t>TỔNG ĐIỂM</t>
  </si>
  <si>
    <t xml:space="preserve">Họ   và  </t>
  </si>
  <si>
    <t>BẢNG TỔNG HỢP</t>
  </si>
  <si>
    <t>Tốt</t>
  </si>
  <si>
    <t>ĐRL CO5 KỲ 1 (2005-2006).xls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</si>
  <si>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</si>
  <si>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</si>
  <si>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</si>
  <si>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</si>
  <si>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</si>
  <si>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</si>
  <si>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</si>
  <si>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</si>
  <si>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ÿÿÿÿÿ.xls**</t>
  </si>
  <si>
    <t>**Infect Workbook**</t>
  </si>
  <si>
    <t>C:\Program Files\Microsoft Office\Office10\xlstart\ÿÿÿÿÿ.</t>
  </si>
  <si>
    <t>DRL CO6 KY 1 (2006-2007).xls</t>
  </si>
  <si>
    <t>ÿÿÿÿÿ</t>
  </si>
  <si>
    <t>C:\Program Files\Microsoft Office\Office\xlstart\ÿÿÿÿÿ.</t>
  </si>
  <si>
    <t>XS</t>
  </si>
  <si>
    <t>%</t>
  </si>
  <si>
    <t>SL</t>
  </si>
  <si>
    <t>XL</t>
  </si>
  <si>
    <t>DRL CO6 KY 2 (2006-2007).xls</t>
  </si>
  <si>
    <t>ht</t>
  </si>
  <si>
    <t>x.loại</t>
  </si>
  <si>
    <t>TC</t>
  </si>
  <si>
    <t>HM</t>
  </si>
  <si>
    <t>Chủ nhiệm Khoa</t>
  </si>
  <si>
    <t>TC1 (0-:-20)</t>
  </si>
  <si>
    <t>BHYT</t>
  </si>
  <si>
    <t>TC4 (0-:-25)</t>
  </si>
  <si>
    <t xml:space="preserve">Ngày         tháng          năm </t>
  </si>
  <si>
    <t>Người lập</t>
  </si>
  <si>
    <t xml:space="preserve">    Lê Thị Ngọc Thảo</t>
  </si>
  <si>
    <t>5đ</t>
  </si>
  <si>
    <t>khoa ( phụ trách lớp, ĐTN, HSV)</t>
  </si>
  <si>
    <t>khoa (HĐ phong trào)</t>
  </si>
  <si>
    <t>khoa ( HĐ học thuật)</t>
  </si>
  <si>
    <t>Trần Thị Quỳnh Như</t>
  </si>
  <si>
    <t>hsv</t>
  </si>
  <si>
    <t>Đoan TN</t>
  </si>
  <si>
    <t>BẢNG TỔNG HỢP ĐIỂM RÈN LUYỆN HỌC KỲ 1  NĂM 2019-2020</t>
  </si>
  <si>
    <t>Nguyễn Thị Thu</t>
  </si>
  <si>
    <t>Hiền</t>
  </si>
  <si>
    <t>Anh</t>
  </si>
  <si>
    <t>Hằng</t>
  </si>
  <si>
    <t>Trân</t>
  </si>
  <si>
    <t xml:space="preserve">LỚP C19 KS1 - GVCV : </t>
  </si>
  <si>
    <t>19CQ3404041001</t>
  </si>
  <si>
    <t>Dương Quốc</t>
  </si>
  <si>
    <t>19CQ3404041021</t>
  </si>
  <si>
    <t>Trần Phương</t>
  </si>
  <si>
    <t>19CQ3404041018</t>
  </si>
  <si>
    <t>Hà Thị Mỹ</t>
  </si>
  <si>
    <t>Châu</t>
  </si>
  <si>
    <t>19CQ3404041002</t>
  </si>
  <si>
    <t>Võ Quốc</t>
  </si>
  <si>
    <t>Cường</t>
  </si>
  <si>
    <t>19CQ3404041003</t>
  </si>
  <si>
    <t>Phạm Thị Mỹ</t>
  </si>
  <si>
    <t>Duyên</t>
  </si>
  <si>
    <t>19CQ3404041004</t>
  </si>
  <si>
    <t>19CQ3404041005</t>
  </si>
  <si>
    <t>Lê Thị Thanh</t>
  </si>
  <si>
    <t>19CQ3404041006</t>
  </si>
  <si>
    <t>Huỳnh Đức</t>
  </si>
  <si>
    <t>Huy</t>
  </si>
  <si>
    <t>19CQ3404041007</t>
  </si>
  <si>
    <t>Lâm Công</t>
  </si>
  <si>
    <t>Minh</t>
  </si>
  <si>
    <t>19CQ3404041008</t>
  </si>
  <si>
    <t>Nguyễn Thị Như</t>
  </si>
  <si>
    <t>Ngọc</t>
  </si>
  <si>
    <t>19CQ3404041010</t>
  </si>
  <si>
    <t>Lê Trương</t>
  </si>
  <si>
    <t>Ngưu</t>
  </si>
  <si>
    <t>19CQ3404041009</t>
  </si>
  <si>
    <t>Huỳnh</t>
  </si>
  <si>
    <t>Ngữ</t>
  </si>
  <si>
    <t>19CQ3404041011</t>
  </si>
  <si>
    <t>Nguyễn Thị Bích</t>
  </si>
  <si>
    <t>Nhiên</t>
  </si>
  <si>
    <t>19CQ3404041012</t>
  </si>
  <si>
    <t>Trần Khánh</t>
  </si>
  <si>
    <t>Quỳnh</t>
  </si>
  <si>
    <t>19CQ3404041019</t>
  </si>
  <si>
    <t>Lê Ngọc</t>
  </si>
  <si>
    <t>Tân</t>
  </si>
  <si>
    <t>19CQ3404041017</t>
  </si>
  <si>
    <t>Phan Duy</t>
  </si>
  <si>
    <t>19CQ3404041013</t>
  </si>
  <si>
    <t>Châu Thị</t>
  </si>
  <si>
    <t>Thương</t>
  </si>
  <si>
    <t>19CQ3404041015</t>
  </si>
  <si>
    <t>Lâm Định</t>
  </si>
  <si>
    <t>Toàn</t>
  </si>
  <si>
    <t>19CQ3404041014</t>
  </si>
  <si>
    <t>Nguyễn Hữu</t>
  </si>
  <si>
    <t>19CQ3404041020</t>
  </si>
  <si>
    <t>Dương Thị Huyền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</si>
</sst>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#,##0.000"/>
    <numFmt numFmtId="174" formatCode="_ * #,##0_)_$_ ;_ * \(#,##0\)_$_ ;_ * &quot;-&quot;??_)_$_ ;_ @_ "/>
    <numFmt numFmtId="175" formatCode="0.000"/>
    <numFmt numFmtId="176" formatCode="#\ ###\ ###\ ###"/>
    <numFmt numFmtId="177" formatCode="_(* #,##0_);_(* \(#,##0\);_(* &quot;-&quot;??_);_(@_)"/>
    <numFmt numFmtId="178" formatCode="#,##0\ \Ñ\o\à\n\g"/>
    <numFmt numFmtId="179" formatCode="#,##0.0"/>
    <numFmt numFmtId="180" formatCode="#,##0.0000"/>
    <numFmt numFmtId="181" formatCode="#,##0.00000"/>
    <numFmt numFmtId="182" formatCode="#,##0.000000"/>
    <numFmt numFmtId="183" formatCode="0.0000"/>
    <numFmt numFmtId="184" formatCode="0.00000"/>
    <numFmt numFmtId="185" formatCode="0.000000"/>
    <numFmt numFmtId="186" formatCode="_(* #,##0.000_);_(* \(#,##0.000\);_(* &quot;-&quot;??_);_(@_)"/>
    <numFmt numFmtId="187" formatCode="_(* #,##0.0_);_(* \(#,##0.0\);_(* &quot;-&quot;??_);_(@_)"/>
    <numFmt numFmtId="188" formatCode="0;[Red]0"/>
    <numFmt numFmtId="189" formatCode="0.000;[Red]0.000"/>
    <numFmt numFmtId="190" formatCode="&quot;\&quot;#,##0;[Red]&quot;\&quot;\-#,##0"/>
    <numFmt numFmtId="191" formatCode="&quot;\&quot;#,##0.00;[Red]&quot;\&quot;\-#,##0.00"/>
    <numFmt numFmtId="192" formatCode="\$#,##0\ ;\(\$#,##0\)"/>
    <numFmt numFmtId="193" formatCode="&quot;\&quot;#,##0;[Red]&quot;\&quot;&quot;\&quot;\-#,##0"/>
    <numFmt numFmtId="194" formatCode="&quot;\&quot;#,##0.00;[Red]&quot;\&quot;&quot;\&quot;&quot;\&quot;&quot;\&quot;&quot;\&quot;&quot;\&quot;\-#,##0.00"/>
    <numFmt numFmtId="195" formatCode="\(0\)"/>
    <numFmt numFmtId="196" formatCode="\(\2\)"/>
    <numFmt numFmtId="197" formatCode="\-"/>
    <numFmt numFmtId="198" formatCode="0.0;[Red]0.0"/>
    <numFmt numFmtId="199" formatCode="0.00;[Red]0.00"/>
    <numFmt numFmtId="200" formatCode="mm/dd/yyyy"/>
    <numFmt numFmtId="201" formatCode="[$-409]dddd\,\ mmmm\ dd\,\ yyyy"/>
    <numFmt numFmtId="202" formatCode="0.0000000"/>
    <numFmt numFmtId="203" formatCode="0.000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</numFmts>
  <fonts count="57">
    <font>
      <sz val="12"/>
      <name val=".VnTime"/>
      <family val="0"/>
    </font>
    <font>
      <sz val="10"/>
      <name val="Arial"/>
      <family val="2"/>
    </font>
    <font>
      <u val="single"/>
      <sz val="12"/>
      <color indexed="36"/>
      <name val=".VnTime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color indexed="12"/>
      <name val=".VnTime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5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0" fontId="54" fillId="27" borderId="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7" applyNumberFormat="0" applyFont="0" applyFill="0" applyAlignment="0" applyProtection="0"/>
    <xf numFmtId="0" fontId="56" fillId="0" borderId="0" applyNumberForma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7" fillId="0" borderId="0">
      <alignment/>
      <protection/>
    </xf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1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</cellStyleXfs>
  <cellXfs count="123">
    <xf numFmtId="0" fontId="0" fillId="0" borderId="0" xfId="0" applyAlignment="1">
      <alignment/>
    </xf>
    <xf numFmtId="0" fontId="1" fillId="0" borderId="0" xfId="79">
      <alignment/>
      <protection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172" fontId="10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14" fillId="34" borderId="0" xfId="79" applyFont="1" applyFill="1">
      <alignment/>
      <protection/>
    </xf>
    <xf numFmtId="0" fontId="1" fillId="34" borderId="0" xfId="79" applyFill="1">
      <alignment/>
      <protection/>
    </xf>
    <xf numFmtId="0" fontId="1" fillId="35" borderId="8" xfId="79" applyFill="1" applyBorder="1">
      <alignment/>
      <protection/>
    </xf>
    <xf numFmtId="0" fontId="15" fillId="36" borderId="9" xfId="79" applyFont="1" applyFill="1" applyBorder="1" applyAlignment="1">
      <alignment horizontal="center"/>
      <protection/>
    </xf>
    <xf numFmtId="0" fontId="16" fillId="37" borderId="10" xfId="79" applyFont="1" applyFill="1" applyBorder="1" applyAlignment="1">
      <alignment horizontal="center"/>
      <protection/>
    </xf>
    <xf numFmtId="0" fontId="15" fillId="36" borderId="10" xfId="79" applyFont="1" applyFill="1" applyBorder="1" applyAlignment="1">
      <alignment horizontal="center"/>
      <protection/>
    </xf>
    <xf numFmtId="0" fontId="15" fillId="36" borderId="11" xfId="79" applyFont="1" applyFill="1" applyBorder="1" applyAlignment="1">
      <alignment horizontal="center"/>
      <protection/>
    </xf>
    <xf numFmtId="0" fontId="1" fillId="35" borderId="12" xfId="79" applyFill="1" applyBorder="1">
      <alignment/>
      <protection/>
    </xf>
    <xf numFmtId="0" fontId="1" fillId="35" borderId="13" xfId="79" applyFill="1" applyBorder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172" fontId="18" fillId="33" borderId="0" xfId="0" applyNumberFormat="1" applyFont="1" applyFill="1" applyBorder="1" applyAlignment="1">
      <alignment vertical="top"/>
    </xf>
    <xf numFmtId="0" fontId="10" fillId="33" borderId="0" xfId="0" applyFont="1" applyFill="1" applyAlignment="1">
      <alignment horizontal="center" vertical="top"/>
    </xf>
    <xf numFmtId="0" fontId="17" fillId="33" borderId="14" xfId="0" applyNumberFormat="1" applyFont="1" applyFill="1" applyBorder="1" applyAlignment="1">
      <alignment horizontal="center" vertical="top"/>
    </xf>
    <xf numFmtId="0" fontId="17" fillId="33" borderId="14" xfId="0" applyFont="1" applyFill="1" applyBorder="1" applyAlignment="1">
      <alignment horizontal="center" vertical="top"/>
    </xf>
    <xf numFmtId="0" fontId="18" fillId="33" borderId="0" xfId="0" applyFont="1" applyFill="1" applyAlignment="1">
      <alignment horizontal="left" vertical="top"/>
    </xf>
    <xf numFmtId="0" fontId="12" fillId="33" borderId="14" xfId="0" applyFont="1" applyFill="1" applyBorder="1" applyAlignment="1">
      <alignment horizontal="center" vertical="top"/>
    </xf>
    <xf numFmtId="0" fontId="11" fillId="33" borderId="0" xfId="0" applyFont="1" applyFill="1" applyAlignment="1">
      <alignment vertical="top"/>
    </xf>
    <xf numFmtId="0" fontId="11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23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1" fontId="20" fillId="33" borderId="0" xfId="0" applyNumberFormat="1" applyFont="1" applyFill="1" applyAlignment="1">
      <alignment horizontal="left" vertical="top"/>
    </xf>
    <xf numFmtId="0" fontId="18" fillId="33" borderId="0" xfId="0" applyFont="1" applyFill="1" applyAlignment="1">
      <alignment horizontal="center" vertical="top"/>
    </xf>
    <xf numFmtId="0" fontId="27" fillId="33" borderId="0" xfId="0" applyFont="1" applyFill="1" applyAlignment="1">
      <alignment horizontal="center" vertical="top"/>
    </xf>
    <xf numFmtId="0" fontId="18" fillId="33" borderId="0" xfId="0" applyFont="1" applyFill="1" applyBorder="1" applyAlignment="1">
      <alignment horizontal="center" vertical="top"/>
    </xf>
    <xf numFmtId="0" fontId="11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horizontal="center" vertical="top"/>
    </xf>
    <xf numFmtId="0" fontId="23" fillId="33" borderId="0" xfId="0" applyFont="1" applyFill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25" fillId="33" borderId="0" xfId="0" applyFont="1" applyFill="1" applyBorder="1" applyAlignment="1">
      <alignment horizontal="center" vertical="top"/>
    </xf>
    <xf numFmtId="0" fontId="11" fillId="33" borderId="0" xfId="0" applyFont="1" applyFill="1" applyAlignment="1">
      <alignment horizontal="left" vertical="top"/>
    </xf>
    <xf numFmtId="0" fontId="17" fillId="33" borderId="15" xfId="0" applyNumberFormat="1" applyFont="1" applyFill="1" applyBorder="1" applyAlignment="1">
      <alignment horizontal="center" vertical="center"/>
    </xf>
    <xf numFmtId="0" fontId="17" fillId="33" borderId="16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vertical="top"/>
    </xf>
    <xf numFmtId="0" fontId="12" fillId="33" borderId="0" xfId="0" applyFont="1" applyFill="1" applyAlignment="1">
      <alignment vertical="top"/>
    </xf>
    <xf numFmtId="0" fontId="10" fillId="33" borderId="0" xfId="0" applyFont="1" applyFill="1" applyAlignment="1">
      <alignment vertical="top"/>
    </xf>
    <xf numFmtId="0" fontId="11" fillId="33" borderId="0" xfId="0" applyFont="1" applyFill="1" applyAlignment="1">
      <alignment horizontal="center" vertical="top"/>
    </xf>
    <xf numFmtId="172" fontId="10" fillId="33" borderId="0" xfId="0" applyNumberFormat="1" applyFont="1" applyFill="1" applyBorder="1" applyAlignment="1">
      <alignment vertical="top"/>
    </xf>
    <xf numFmtId="0" fontId="13" fillId="33" borderId="14" xfId="0" applyFont="1" applyFill="1" applyBorder="1" applyAlignment="1">
      <alignment horizontal="center" vertical="top"/>
    </xf>
    <xf numFmtId="172" fontId="17" fillId="33" borderId="14" xfId="0" applyNumberFormat="1" applyFont="1" applyFill="1" applyBorder="1" applyAlignment="1">
      <alignment horizontal="center" vertical="center"/>
    </xf>
    <xf numFmtId="1" fontId="19" fillId="33" borderId="14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11" fillId="33" borderId="0" xfId="0" applyNumberFormat="1" applyFont="1" applyFill="1" applyAlignment="1">
      <alignment/>
    </xf>
    <xf numFmtId="0" fontId="12" fillId="33" borderId="0" xfId="0" applyFont="1" applyFill="1" applyAlignment="1">
      <alignment horizontal="center"/>
    </xf>
    <xf numFmtId="0" fontId="28" fillId="33" borderId="0" xfId="0" applyFont="1" applyFill="1" applyAlignment="1">
      <alignment horizontal="left"/>
    </xf>
    <xf numFmtId="0" fontId="23" fillId="33" borderId="0" xfId="0" applyFont="1" applyFill="1" applyBorder="1" applyAlignment="1">
      <alignment horizontal="center"/>
    </xf>
    <xf numFmtId="1" fontId="20" fillId="38" borderId="14" xfId="0" applyNumberFormat="1" applyFont="1" applyFill="1" applyBorder="1" applyAlignment="1">
      <alignment horizontal="center"/>
    </xf>
    <xf numFmtId="0" fontId="20" fillId="38" borderId="14" xfId="0" applyNumberFormat="1" applyFont="1" applyFill="1" applyBorder="1" applyAlignment="1">
      <alignment horizontal="center"/>
    </xf>
    <xf numFmtId="0" fontId="23" fillId="38" borderId="14" xfId="0" applyFont="1" applyFill="1" applyBorder="1" applyAlignment="1">
      <alignment horizontal="center" vertical="center"/>
    </xf>
    <xf numFmtId="0" fontId="11" fillId="38" borderId="0" xfId="0" applyFont="1" applyFill="1" applyAlignment="1">
      <alignment/>
    </xf>
    <xf numFmtId="0" fontId="23" fillId="33" borderId="14" xfId="0" applyFont="1" applyFill="1" applyBorder="1" applyAlignment="1">
      <alignment horizontal="center"/>
    </xf>
    <xf numFmtId="0" fontId="23" fillId="33" borderId="0" xfId="0" applyFont="1" applyFill="1" applyAlignment="1">
      <alignment vertical="top"/>
    </xf>
    <xf numFmtId="0" fontId="11" fillId="38" borderId="0" xfId="0" applyNumberFormat="1" applyFont="1" applyFill="1" applyAlignment="1">
      <alignment/>
    </xf>
    <xf numFmtId="0" fontId="17" fillId="38" borderId="14" xfId="0" applyFont="1" applyFill="1" applyBorder="1" applyAlignment="1">
      <alignment horizontal="center" vertical="top"/>
    </xf>
    <xf numFmtId="0" fontId="17" fillId="38" borderId="15" xfId="0" applyNumberFormat="1" applyFont="1" applyFill="1" applyBorder="1" applyAlignment="1">
      <alignment horizontal="center" vertical="center"/>
    </xf>
    <xf numFmtId="0" fontId="11" fillId="39" borderId="0" xfId="0" applyFont="1" applyFill="1" applyAlignment="1">
      <alignment horizontal="center"/>
    </xf>
    <xf numFmtId="1" fontId="22" fillId="33" borderId="0" xfId="0" applyNumberFormat="1" applyFont="1" applyFill="1" applyBorder="1" applyAlignment="1">
      <alignment horizontal="center"/>
    </xf>
    <xf numFmtId="1" fontId="11" fillId="38" borderId="14" xfId="0" applyNumberFormat="1" applyFont="1" applyFill="1" applyBorder="1" applyAlignment="1">
      <alignment horizontal="center"/>
    </xf>
    <xf numFmtId="1" fontId="20" fillId="33" borderId="17" xfId="0" applyNumberFormat="1" applyFont="1" applyFill="1" applyBorder="1" applyAlignment="1">
      <alignment horizontal="center"/>
    </xf>
    <xf numFmtId="1" fontId="20" fillId="33" borderId="18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" fontId="20" fillId="33" borderId="0" xfId="0" applyNumberFormat="1" applyFont="1" applyFill="1" applyBorder="1" applyAlignment="1">
      <alignment horizontal="center"/>
    </xf>
    <xf numFmtId="1" fontId="20" fillId="38" borderId="0" xfId="0" applyNumberFormat="1" applyFont="1" applyFill="1" applyBorder="1" applyAlignment="1">
      <alignment horizontal="center"/>
    </xf>
    <xf numFmtId="0" fontId="20" fillId="38" borderId="17" xfId="0" applyNumberFormat="1" applyFont="1" applyFill="1" applyBorder="1" applyAlignment="1">
      <alignment horizontal="center"/>
    </xf>
    <xf numFmtId="0" fontId="17" fillId="33" borderId="19" xfId="0" applyNumberFormat="1" applyFont="1" applyFill="1" applyBorder="1" applyAlignment="1">
      <alignment/>
    </xf>
    <xf numFmtId="0" fontId="20" fillId="33" borderId="19" xfId="0" applyNumberFormat="1" applyFont="1" applyFill="1" applyBorder="1" applyAlignment="1">
      <alignment horizontal="center"/>
    </xf>
    <xf numFmtId="0" fontId="17" fillId="38" borderId="19" xfId="0" applyNumberFormat="1" applyFont="1" applyFill="1" applyBorder="1" applyAlignment="1">
      <alignment/>
    </xf>
    <xf numFmtId="0" fontId="10" fillId="33" borderId="19" xfId="0" applyFont="1" applyFill="1" applyBorder="1" applyAlignment="1">
      <alignment/>
    </xf>
    <xf numFmtId="1" fontId="20" fillId="33" borderId="19" xfId="0" applyNumberFormat="1" applyFont="1" applyFill="1" applyBorder="1" applyAlignment="1">
      <alignment horizontal="center"/>
    </xf>
    <xf numFmtId="172" fontId="10" fillId="33" borderId="0" xfId="0" applyNumberFormat="1" applyFont="1" applyFill="1" applyBorder="1" applyAlignment="1">
      <alignment horizontal="center"/>
    </xf>
    <xf numFmtId="1" fontId="26" fillId="33" borderId="0" xfId="0" applyNumberFormat="1" applyFont="1" applyFill="1" applyBorder="1" applyAlignment="1">
      <alignment horizontal="center"/>
    </xf>
    <xf numFmtId="172" fontId="18" fillId="33" borderId="0" xfId="0" applyNumberFormat="1" applyFont="1" applyFill="1" applyBorder="1" applyAlignment="1">
      <alignment horizontal="center" vertical="top"/>
    </xf>
    <xf numFmtId="0" fontId="11" fillId="38" borderId="14" xfId="0" applyFont="1" applyFill="1" applyBorder="1" applyAlignment="1">
      <alignment horizontal="center"/>
    </xf>
    <xf numFmtId="0" fontId="21" fillId="39" borderId="14" xfId="0" applyFont="1" applyFill="1" applyBorder="1" applyAlignment="1">
      <alignment horizontal="center" vertical="center" wrapText="1"/>
    </xf>
    <xf numFmtId="1" fontId="22" fillId="38" borderId="14" xfId="0" applyNumberFormat="1" applyFont="1" applyFill="1" applyBorder="1" applyAlignment="1">
      <alignment horizontal="center"/>
    </xf>
    <xf numFmtId="1" fontId="20" fillId="39" borderId="14" xfId="0" applyNumberFormat="1" applyFont="1" applyFill="1" applyBorder="1" applyAlignment="1">
      <alignment horizontal="center"/>
    </xf>
    <xf numFmtId="0" fontId="21" fillId="38" borderId="2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/>
    </xf>
    <xf numFmtId="1" fontId="20" fillId="38" borderId="17" xfId="0" applyNumberFormat="1" applyFont="1" applyFill="1" applyBorder="1" applyAlignment="1">
      <alignment horizontal="center"/>
    </xf>
    <xf numFmtId="0" fontId="24" fillId="38" borderId="0" xfId="0" applyFont="1" applyFill="1" applyBorder="1" applyAlignment="1">
      <alignment horizontal="center"/>
    </xf>
    <xf numFmtId="0" fontId="11" fillId="39" borderId="14" xfId="0" applyFont="1" applyFill="1" applyBorder="1" applyAlignment="1">
      <alignment horizontal="center"/>
    </xf>
    <xf numFmtId="0" fontId="0" fillId="39" borderId="14" xfId="0" applyFont="1" applyFill="1" applyBorder="1" applyAlignment="1">
      <alignment horizontal="left"/>
    </xf>
    <xf numFmtId="0" fontId="20" fillId="39" borderId="14" xfId="0" applyNumberFormat="1" applyFont="1" applyFill="1" applyBorder="1" applyAlignment="1">
      <alignment horizontal="center"/>
    </xf>
    <xf numFmtId="1" fontId="11" fillId="39" borderId="14" xfId="0" applyNumberFormat="1" applyFont="1" applyFill="1" applyBorder="1" applyAlignment="1">
      <alignment horizontal="center"/>
    </xf>
    <xf numFmtId="1" fontId="22" fillId="39" borderId="14" xfId="0" applyNumberFormat="1" applyFont="1" applyFill="1" applyBorder="1" applyAlignment="1">
      <alignment horizontal="center"/>
    </xf>
    <xf numFmtId="0" fontId="23" fillId="39" borderId="14" xfId="0" applyFont="1" applyFill="1" applyBorder="1" applyAlignment="1">
      <alignment horizontal="center" vertical="center"/>
    </xf>
    <xf numFmtId="0" fontId="11" fillId="39" borderId="0" xfId="0" applyFont="1" applyFill="1" applyAlignment="1">
      <alignment/>
    </xf>
    <xf numFmtId="0" fontId="24" fillId="39" borderId="0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19" fillId="33" borderId="22" xfId="0" applyFont="1" applyFill="1" applyBorder="1" applyAlignment="1">
      <alignment horizontal="center"/>
    </xf>
    <xf numFmtId="0" fontId="23" fillId="33" borderId="20" xfId="0" applyFont="1" applyFill="1" applyBorder="1" applyAlignment="1">
      <alignment horizontal="center"/>
    </xf>
    <xf numFmtId="0" fontId="23" fillId="33" borderId="22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23" fillId="33" borderId="20" xfId="0" applyNumberFormat="1" applyFont="1" applyFill="1" applyBorder="1" applyAlignment="1">
      <alignment horizontal="center"/>
    </xf>
    <xf numFmtId="0" fontId="23" fillId="33" borderId="21" xfId="0" applyNumberFormat="1" applyFont="1" applyFill="1" applyBorder="1" applyAlignment="1">
      <alignment horizontal="center"/>
    </xf>
    <xf numFmtId="0" fontId="23" fillId="33" borderId="22" xfId="0" applyNumberFormat="1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/>
    </xf>
    <xf numFmtId="1" fontId="20" fillId="38" borderId="17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center" vertical="top"/>
    </xf>
    <xf numFmtId="0" fontId="24" fillId="38" borderId="0" xfId="0" applyFont="1" applyFill="1" applyBorder="1" applyAlignment="1">
      <alignment horizontal="center"/>
    </xf>
    <xf numFmtId="0" fontId="28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 horizontal="center"/>
    </xf>
    <xf numFmtId="0" fontId="28" fillId="33" borderId="19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right" vertical="center"/>
    </xf>
    <xf numFmtId="0" fontId="13" fillId="33" borderId="27" xfId="0" applyFont="1" applyFill="1" applyBorder="1" applyAlignment="1">
      <alignment horizontal="right" vertic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똿뗦먛귟 [0.00]_PRODUCT DETAIL Q1" xfId="68"/>
    <cellStyle name="똿뗦먛귟_PRODUCT DETAIL Q1" xfId="69"/>
    <cellStyle name="믅됞 [0.00]_PRODUCT DETAIL Q1" xfId="70"/>
    <cellStyle name="믅됞_PRODUCT DETAIL Q1" xfId="71"/>
    <cellStyle name="백분율_HOBONG" xfId="72"/>
    <cellStyle name="뷭?_BOOKSHIP" xfId="73"/>
    <cellStyle name="콤마 [0]_1202" xfId="74"/>
    <cellStyle name="콤마_1202" xfId="75"/>
    <cellStyle name="통화 [0]_1202" xfId="76"/>
    <cellStyle name="통화_1202" xfId="77"/>
    <cellStyle name="표준_(정보부문)월별인원계획" xfId="78"/>
    <cellStyle name="표준_kc-elec system check lis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12\customer12\TUNG\KEHOACH\DO-HUONG\GT-BO\TKTC10-8\phong%20nen\DT-THL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HAO%202\DIEM%20REN%20LUYEN\DIEM%20REN%20LUYEN%20K1%20(2019-2020)\DS%20BSC\c19\DIEM%20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1">
          <cell r="E21" t="str">
            <v>19CQ3404041001</v>
          </cell>
          <cell r="M21" t="str">
            <v>Dương Quốc</v>
          </cell>
          <cell r="R21" t="str">
            <v>Anh</v>
          </cell>
          <cell r="AH21">
            <v>1.23</v>
          </cell>
          <cell r="AI21" t="str">
            <v>0</v>
          </cell>
        </row>
        <row r="22">
          <cell r="E22" t="str">
            <v>19CQ3404041021</v>
          </cell>
          <cell r="M22" t="str">
            <v>Trần Phương</v>
          </cell>
          <cell r="R22" t="str">
            <v>Anh</v>
          </cell>
          <cell r="AH22">
            <v>2.45</v>
          </cell>
          <cell r="AI22" t="str">
            <v>8</v>
          </cell>
        </row>
        <row r="23">
          <cell r="E23" t="str">
            <v>19CQ3404041018</v>
          </cell>
          <cell r="M23" t="str">
            <v>Hà Thị Mỹ</v>
          </cell>
          <cell r="R23" t="str">
            <v>Châu</v>
          </cell>
          <cell r="AH23">
            <v>2.5</v>
          </cell>
          <cell r="AI23" t="str">
            <v>10</v>
          </cell>
        </row>
        <row r="24">
          <cell r="E24" t="str">
            <v>19CQ3404041002</v>
          </cell>
          <cell r="M24" t="str">
            <v>Võ Quốc</v>
          </cell>
          <cell r="R24" t="str">
            <v>Cường</v>
          </cell>
          <cell r="AH24">
            <v>2.76</v>
          </cell>
          <cell r="AI24" t="str">
            <v>10</v>
          </cell>
        </row>
        <row r="25">
          <cell r="E25" t="str">
            <v>19CQ3404041003</v>
          </cell>
          <cell r="M25" t="str">
            <v>Phạm Thị Mỹ</v>
          </cell>
          <cell r="R25" t="str">
            <v>Duyên</v>
          </cell>
          <cell r="AH25">
            <v>2.87</v>
          </cell>
          <cell r="AI25" t="str">
            <v>10</v>
          </cell>
        </row>
        <row r="26">
          <cell r="E26" t="str">
            <v>19CQ3404041004</v>
          </cell>
          <cell r="M26" t="str">
            <v>Nguyễn Thị Thu</v>
          </cell>
          <cell r="R26" t="str">
            <v>Hằng</v>
          </cell>
          <cell r="AH26">
            <v>3.18</v>
          </cell>
          <cell r="AI26" t="str">
            <v>10</v>
          </cell>
        </row>
        <row r="27">
          <cell r="E27" t="str">
            <v>19CQ3404041005</v>
          </cell>
          <cell r="M27" t="str">
            <v>Lê Thị Thanh</v>
          </cell>
          <cell r="R27" t="str">
            <v>Hiền</v>
          </cell>
          <cell r="AH27">
            <v>2.77</v>
          </cell>
          <cell r="AI27" t="str">
            <v>10</v>
          </cell>
        </row>
        <row r="28">
          <cell r="E28" t="str">
            <v>19CQ3404041006</v>
          </cell>
          <cell r="M28" t="str">
            <v>Huỳnh Đức</v>
          </cell>
          <cell r="R28" t="str">
            <v>Huy</v>
          </cell>
          <cell r="AH28">
            <v>2.68</v>
          </cell>
          <cell r="AI28" t="str">
            <v>10</v>
          </cell>
        </row>
        <row r="29">
          <cell r="E29" t="str">
            <v>19CQ3404041007</v>
          </cell>
          <cell r="M29" t="str">
            <v>Lâm Công</v>
          </cell>
          <cell r="R29" t="str">
            <v>Minh</v>
          </cell>
          <cell r="AH29">
            <v>0</v>
          </cell>
          <cell r="AI29" t="str">
            <v>0</v>
          </cell>
        </row>
        <row r="30">
          <cell r="E30" t="str">
            <v>19CQ3404041008</v>
          </cell>
          <cell r="M30" t="str">
            <v>Nguyễn Thị Như</v>
          </cell>
          <cell r="R30" t="str">
            <v>Ngọc</v>
          </cell>
          <cell r="AH30">
            <v>3.63</v>
          </cell>
          <cell r="AI30" t="str">
            <v>14</v>
          </cell>
        </row>
        <row r="31">
          <cell r="E31" t="str">
            <v>19CQ3404041010</v>
          </cell>
          <cell r="M31" t="str">
            <v>Lê Trương</v>
          </cell>
          <cell r="R31" t="str">
            <v>Ngưu</v>
          </cell>
          <cell r="AH31">
            <v>2.08</v>
          </cell>
          <cell r="AI31" t="str">
            <v>8</v>
          </cell>
        </row>
        <row r="32">
          <cell r="E32" t="str">
            <v>19CQ3404041009</v>
          </cell>
          <cell r="M32" t="str">
            <v>Huỳnh</v>
          </cell>
          <cell r="R32" t="str">
            <v>Ngữ</v>
          </cell>
          <cell r="AH32">
            <v>2.95</v>
          </cell>
          <cell r="AI32" t="str">
            <v>10</v>
          </cell>
        </row>
        <row r="33">
          <cell r="E33" t="str">
            <v>19CQ3404041011</v>
          </cell>
          <cell r="M33" t="str">
            <v>Nguyễn Thị Bích</v>
          </cell>
          <cell r="R33" t="str">
            <v>Nhiên</v>
          </cell>
          <cell r="AH33">
            <v>3.05</v>
          </cell>
          <cell r="AI33" t="str">
            <v>10</v>
          </cell>
        </row>
        <row r="34">
          <cell r="E34" t="str">
            <v>19CQ3404041012</v>
          </cell>
          <cell r="M34" t="str">
            <v>Trần Khánh</v>
          </cell>
          <cell r="R34" t="str">
            <v>Quỳnh</v>
          </cell>
          <cell r="AH34">
            <v>0.26</v>
          </cell>
          <cell r="AI34" t="str">
            <v>0</v>
          </cell>
        </row>
        <row r="35">
          <cell r="E35" t="str">
            <v>19CQ3404041019</v>
          </cell>
          <cell r="M35" t="str">
            <v>Lê Ngọc</v>
          </cell>
          <cell r="R35" t="str">
            <v>Tân</v>
          </cell>
          <cell r="AH35">
            <v>3.24</v>
          </cell>
          <cell r="AI35" t="str">
            <v>12</v>
          </cell>
        </row>
        <row r="36">
          <cell r="E36" t="str">
            <v>19CQ3404041017</v>
          </cell>
          <cell r="M36" t="str">
            <v>Phan Duy</v>
          </cell>
          <cell r="R36" t="str">
            <v>Tân</v>
          </cell>
          <cell r="AH36">
            <v>2.13</v>
          </cell>
          <cell r="AI36" t="str">
            <v>8</v>
          </cell>
        </row>
        <row r="37">
          <cell r="E37" t="str">
            <v>19CQ3404041013</v>
          </cell>
          <cell r="M37" t="str">
            <v>Châu Thị</v>
          </cell>
          <cell r="R37" t="str">
            <v>Thương</v>
          </cell>
          <cell r="AH37">
            <v>3.39</v>
          </cell>
          <cell r="AI37" t="str">
            <v>12</v>
          </cell>
        </row>
        <row r="38">
          <cell r="E38" t="str">
            <v>19CQ3404041015</v>
          </cell>
          <cell r="M38" t="str">
            <v>Lâm Định</v>
          </cell>
          <cell r="R38" t="str">
            <v>Toàn</v>
          </cell>
          <cell r="AH38">
            <v>0</v>
          </cell>
          <cell r="AI38" t="str">
            <v>0</v>
          </cell>
        </row>
        <row r="39">
          <cell r="E39" t="str">
            <v>19CQ3404041014</v>
          </cell>
          <cell r="M39" t="str">
            <v>Nguyễn Hữu</v>
          </cell>
          <cell r="R39" t="str">
            <v>Toàn</v>
          </cell>
          <cell r="AH39">
            <v>2.13</v>
          </cell>
          <cell r="AI39" t="str">
            <v>8</v>
          </cell>
        </row>
        <row r="40">
          <cell r="E40" t="str">
            <v>19CQ3404041020</v>
          </cell>
          <cell r="M40" t="str">
            <v>Dương Thị Huyền</v>
          </cell>
          <cell r="R40" t="str">
            <v>Trân</v>
          </cell>
          <cell r="AH40">
            <v>3.32</v>
          </cell>
          <cell r="AI40" t="str">
            <v>12</v>
          </cell>
        </row>
        <row r="41">
          <cell r="E41" t="str">
            <v>19CQ3404041022</v>
          </cell>
          <cell r="M41" t="str">
            <v>Hồ Thị Trà</v>
          </cell>
          <cell r="R41" t="str">
            <v>My</v>
          </cell>
          <cell r="AH41">
            <v>1.5</v>
          </cell>
          <cell r="AI41" t="str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6"/>
      <c r="C1"/>
    </row>
    <row r="2" ht="15.75" thickBot="1">
      <c r="A2" s="6"/>
    </row>
    <row r="3" spans="1:3" ht="15.75" thickBot="1">
      <c r="A3" s="6"/>
      <c r="C3" s="6"/>
    </row>
    <row r="4" spans="1:3" ht="15">
      <c r="A4" s="6"/>
      <c r="C4" s="6"/>
    </row>
    <row r="5" ht="15">
      <c r="C5" s="6"/>
    </row>
    <row r="6" ht="15.75" thickBot="1">
      <c r="C6" s="6"/>
    </row>
    <row r="7" spans="1:3" ht="15">
      <c r="A7" s="6"/>
      <c r="C7" s="6"/>
    </row>
    <row r="8" spans="1:3" ht="15">
      <c r="A8" s="6"/>
      <c r="C8" s="6"/>
    </row>
    <row r="9" spans="1:3" ht="15">
      <c r="A9" s="6"/>
      <c r="C9" s="6"/>
    </row>
    <row r="10" spans="1:3" ht="15">
      <c r="A10" s="6"/>
      <c r="C10" s="6"/>
    </row>
    <row r="11" spans="1:3" ht="15.75" thickBot="1">
      <c r="A11" s="6"/>
      <c r="C11" s="6"/>
    </row>
    <row r="12" ht="15">
      <c r="C12" s="6"/>
    </row>
    <row r="13" ht="15.75" thickBot="1">
      <c r="C13" s="6"/>
    </row>
    <row r="14" spans="1:3" ht="15.75" thickBot="1">
      <c r="A14" s="6"/>
      <c r="C14" s="6"/>
    </row>
    <row r="15" ht="15">
      <c r="A15" s="6"/>
    </row>
    <row r="16" ht="15.75" thickBot="1">
      <c r="A16" s="6"/>
    </row>
    <row r="17" spans="1:3" ht="15.75" thickBot="1">
      <c r="A17" s="6"/>
      <c r="C17" s="6"/>
    </row>
    <row r="18" ht="15">
      <c r="C18" s="6"/>
    </row>
    <row r="19" ht="15">
      <c r="C19" s="6"/>
    </row>
    <row r="20" spans="1:3" ht="15">
      <c r="A20" s="6"/>
      <c r="C20" s="6"/>
    </row>
    <row r="21" spans="1:3" ht="15">
      <c r="A21" s="6"/>
      <c r="C21" s="6"/>
    </row>
    <row r="22" spans="1:3" ht="15">
      <c r="A22" s="6"/>
      <c r="C22" s="6"/>
    </row>
    <row r="23" spans="1:3" ht="15">
      <c r="A23" s="6"/>
      <c r="C23" s="6"/>
    </row>
    <row r="24" ht="15">
      <c r="A24" s="6"/>
    </row>
    <row r="25" ht="15">
      <c r="A25" s="6"/>
    </row>
    <row r="26" spans="1:3" ht="15.75" thickBot="1">
      <c r="A26" s="6"/>
      <c r="C26" s="6"/>
    </row>
    <row r="27" spans="1:3" ht="15">
      <c r="A27" s="6"/>
      <c r="C27" s="6"/>
    </row>
    <row r="28" spans="1:3" ht="15">
      <c r="A28" s="6"/>
      <c r="C28" s="6"/>
    </row>
    <row r="29" spans="1:3" ht="15">
      <c r="A29" s="6"/>
      <c r="C29" s="6"/>
    </row>
    <row r="30" spans="1:3" ht="15">
      <c r="A30" s="6"/>
      <c r="C30" s="6"/>
    </row>
    <row r="31" spans="1:3" ht="15">
      <c r="A31" s="6"/>
      <c r="C31" s="6"/>
    </row>
    <row r="32" spans="1:3" ht="15">
      <c r="A32" s="6"/>
      <c r="C32" s="6"/>
    </row>
    <row r="33" spans="1:3" ht="15">
      <c r="A33" s="6"/>
      <c r="C33" s="6"/>
    </row>
    <row r="34" spans="1:3" ht="15">
      <c r="A34" s="6"/>
      <c r="C34" s="6"/>
    </row>
    <row r="35" spans="1:3" ht="15">
      <c r="A35" s="6"/>
      <c r="C35" s="6"/>
    </row>
    <row r="36" spans="1:3" ht="15">
      <c r="A36" s="6"/>
      <c r="C36" s="6"/>
    </row>
    <row r="37" ht="15">
      <c r="A37" s="6"/>
    </row>
    <row r="38" ht="15">
      <c r="A38" s="6"/>
    </row>
    <row r="39" spans="1:3" ht="15">
      <c r="A39" s="6"/>
      <c r="C39" s="6"/>
    </row>
    <row r="40" spans="1:3" ht="15">
      <c r="A40" s="6"/>
      <c r="C40" s="6"/>
    </row>
    <row r="41" spans="1:3" ht="15">
      <c r="A41" s="6"/>
      <c r="C41" s="6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7" t="e">
        <v>#REF!</v>
      </c>
      <c r="C1" s="16"/>
    </row>
    <row r="2" ht="13.5" thickBot="1">
      <c r="A2" s="7" t="s">
        <v>18</v>
      </c>
    </row>
    <row r="3" spans="1:3" ht="13.5" thickBot="1">
      <c r="A3" s="8" t="s">
        <v>29</v>
      </c>
      <c r="C3" s="9" t="s">
        <v>19</v>
      </c>
    </row>
    <row r="4" spans="1:3" ht="15">
      <c r="A4" s="8" t="e">
        <v>#REF!</v>
      </c>
      <c r="C4" s="16"/>
    </row>
    <row r="5" ht="15">
      <c r="C5" s="16"/>
    </row>
    <row r="6" ht="15.75" thickBot="1">
      <c r="C6" s="16"/>
    </row>
    <row r="7" spans="1:3" ht="15">
      <c r="A7" s="10" t="s">
        <v>20</v>
      </c>
      <c r="C7" s="16"/>
    </row>
    <row r="8" spans="1:3" ht="15">
      <c r="A8" s="11" t="s">
        <v>21</v>
      </c>
      <c r="C8" s="16"/>
    </row>
    <row r="9" spans="1:3" ht="15">
      <c r="A9" s="12" t="s">
        <v>22</v>
      </c>
      <c r="C9" s="16"/>
    </row>
    <row r="10" spans="1:3" ht="15">
      <c r="A10" s="11" t="s">
        <v>23</v>
      </c>
      <c r="C10" s="16"/>
    </row>
    <row r="11" spans="1:3" ht="15.75" thickBot="1">
      <c r="A11" s="13" t="s">
        <v>24</v>
      </c>
      <c r="C11" s="16"/>
    </row>
    <row r="12" ht="15">
      <c r="C12" s="16"/>
    </row>
    <row r="13" ht="15.75" thickBot="1">
      <c r="C13" s="16"/>
    </row>
    <row r="14" spans="1:3" ht="15.75" thickBot="1">
      <c r="A14" s="9" t="s">
        <v>25</v>
      </c>
      <c r="C14" s="16"/>
    </row>
    <row r="15" ht="15">
      <c r="A15" s="16"/>
    </row>
    <row r="16" ht="15.75" thickBot="1">
      <c r="A16" s="16"/>
    </row>
    <row r="17" spans="1:3" ht="15.75" thickBot="1">
      <c r="A17" s="16"/>
      <c r="C17" s="9" t="s">
        <v>26</v>
      </c>
    </row>
    <row r="18" ht="15">
      <c r="C18" s="16"/>
    </row>
    <row r="19" ht="15">
      <c r="C19" s="16"/>
    </row>
    <row r="20" spans="1:3" ht="15">
      <c r="A20" s="14" t="s">
        <v>27</v>
      </c>
      <c r="C20" s="16"/>
    </row>
    <row r="21" spans="1:3" ht="15">
      <c r="A21" s="16"/>
      <c r="C21" s="16"/>
    </row>
    <row r="22" spans="1:3" ht="15">
      <c r="A22" s="16"/>
      <c r="C22" s="16"/>
    </row>
    <row r="23" spans="1:3" ht="15">
      <c r="A23" s="16"/>
      <c r="C23" s="16"/>
    </row>
    <row r="24" ht="15">
      <c r="A24" s="16"/>
    </row>
    <row r="25" ht="15">
      <c r="A25" s="16"/>
    </row>
    <row r="26" spans="1:3" ht="15.75" thickBot="1">
      <c r="A26" s="16"/>
      <c r="C26" s="15" t="s">
        <v>28</v>
      </c>
    </row>
    <row r="27" spans="1:3" ht="15">
      <c r="A27" s="16"/>
      <c r="C27" s="16"/>
    </row>
    <row r="28" spans="1:3" ht="15">
      <c r="A28" s="16"/>
      <c r="C28" s="16"/>
    </row>
    <row r="29" spans="1:3" ht="15">
      <c r="A29" s="16"/>
      <c r="C29" s="16"/>
    </row>
    <row r="30" spans="1:3" ht="15">
      <c r="A30" s="16"/>
      <c r="C30" s="16"/>
    </row>
    <row r="31" spans="1:3" ht="15">
      <c r="A31" s="16"/>
      <c r="C31" s="16"/>
    </row>
    <row r="32" spans="1:3" ht="15">
      <c r="A32" s="16"/>
      <c r="C32" s="16"/>
    </row>
    <row r="33" spans="1:3" ht="15">
      <c r="A33" s="16"/>
      <c r="C33" s="16"/>
    </row>
    <row r="34" spans="1:3" ht="15">
      <c r="A34" s="16"/>
      <c r="C34" s="16"/>
    </row>
    <row r="35" spans="1:3" ht="15">
      <c r="A35" s="16"/>
      <c r="C35" s="16"/>
    </row>
    <row r="36" spans="1:3" ht="15">
      <c r="A36" s="16"/>
      <c r="C36" s="16"/>
    </row>
    <row r="37" ht="15">
      <c r="A37" s="16"/>
    </row>
    <row r="38" ht="15">
      <c r="A38" s="16"/>
    </row>
    <row r="39" spans="1:3" ht="15">
      <c r="A39" s="16"/>
      <c r="C39" s="16"/>
    </row>
    <row r="40" spans="1:3" ht="15">
      <c r="A40" s="16"/>
      <c r="C40" s="16"/>
    </row>
    <row r="41" spans="1:3" ht="15">
      <c r="A41" s="16"/>
      <c r="C41" s="16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7" t="s">
        <v>30</v>
      </c>
      <c r="C1" s="16"/>
    </row>
    <row r="2" ht="13.5" thickBot="1">
      <c r="A2" s="7" t="s">
        <v>31</v>
      </c>
    </row>
    <row r="3" spans="1:3" ht="13.5" thickBot="1">
      <c r="A3" s="8" t="s">
        <v>32</v>
      </c>
      <c r="C3" s="9" t="s">
        <v>19</v>
      </c>
    </row>
    <row r="4" spans="1:3" ht="15">
      <c r="A4" s="8">
        <v>3</v>
      </c>
      <c r="C4"/>
    </row>
    <row r="5" ht="15">
      <c r="C5"/>
    </row>
    <row r="6" ht="15.75" thickBot="1">
      <c r="C6"/>
    </row>
    <row r="7" spans="1:3" ht="15">
      <c r="A7" s="10" t="s">
        <v>20</v>
      </c>
      <c r="C7"/>
    </row>
    <row r="8" spans="1:3" ht="15">
      <c r="A8" s="11" t="s">
        <v>21</v>
      </c>
      <c r="C8"/>
    </row>
    <row r="9" spans="1:3" ht="15">
      <c r="A9" s="12" t="s">
        <v>22</v>
      </c>
      <c r="C9"/>
    </row>
    <row r="10" spans="1:3" ht="15">
      <c r="A10" s="11" t="s">
        <v>23</v>
      </c>
      <c r="C10"/>
    </row>
    <row r="11" spans="1:3" ht="15.75" thickBot="1">
      <c r="A11" s="13" t="s">
        <v>24</v>
      </c>
      <c r="C11"/>
    </row>
    <row r="12" ht="15">
      <c r="C12"/>
    </row>
    <row r="13" ht="15.75" thickBot="1">
      <c r="C13"/>
    </row>
    <row r="14" spans="1:3" ht="15.75" thickBot="1">
      <c r="A14" s="9" t="s">
        <v>25</v>
      </c>
      <c r="C14"/>
    </row>
    <row r="15" ht="15">
      <c r="A15"/>
    </row>
    <row r="16" ht="15.75" thickBot="1">
      <c r="A16"/>
    </row>
    <row r="17" spans="1:3" ht="15.75" thickBot="1">
      <c r="A17"/>
      <c r="C17" s="9" t="s">
        <v>26</v>
      </c>
    </row>
    <row r="18" ht="15">
      <c r="C18"/>
    </row>
    <row r="19" ht="15">
      <c r="C19"/>
    </row>
    <row r="20" spans="1:3" ht="15">
      <c r="A20" s="14" t="s">
        <v>27</v>
      </c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 s="15" t="s">
        <v>28</v>
      </c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7" t="s">
        <v>30</v>
      </c>
      <c r="C1" s="16"/>
    </row>
    <row r="2" ht="13.5" thickBot="1">
      <c r="A2" s="7" t="s">
        <v>31</v>
      </c>
    </row>
    <row r="3" spans="1:3" ht="13.5" thickBot="1">
      <c r="A3" s="8" t="s">
        <v>32</v>
      </c>
      <c r="C3" s="9" t="s">
        <v>19</v>
      </c>
    </row>
    <row r="4" spans="1:3" ht="15">
      <c r="A4" s="8">
        <v>3</v>
      </c>
      <c r="C4" s="17"/>
    </row>
    <row r="5" ht="15">
      <c r="C5" s="17"/>
    </row>
    <row r="6" ht="15.75" thickBot="1">
      <c r="C6" s="17"/>
    </row>
    <row r="7" spans="1:3" ht="15">
      <c r="A7" s="10" t="s">
        <v>20</v>
      </c>
      <c r="C7" s="17"/>
    </row>
    <row r="8" spans="1:3" ht="15">
      <c r="A8" s="11" t="s">
        <v>21</v>
      </c>
      <c r="C8" s="17"/>
    </row>
    <row r="9" spans="1:3" ht="15">
      <c r="A9" s="12" t="s">
        <v>22</v>
      </c>
      <c r="C9" s="17"/>
    </row>
    <row r="10" spans="1:3" ht="15">
      <c r="A10" s="11" t="s">
        <v>23</v>
      </c>
      <c r="C10" s="17"/>
    </row>
    <row r="11" spans="1:3" ht="15.75" thickBot="1">
      <c r="A11" s="13" t="s">
        <v>24</v>
      </c>
      <c r="C11" s="17"/>
    </row>
    <row r="12" ht="15">
      <c r="C12" s="17"/>
    </row>
    <row r="13" ht="15.75" thickBot="1">
      <c r="C13" s="17"/>
    </row>
    <row r="14" spans="1:3" ht="15.75" thickBot="1">
      <c r="A14" s="9" t="s">
        <v>25</v>
      </c>
      <c r="C14" s="17"/>
    </row>
    <row r="15" ht="15">
      <c r="A15" s="17"/>
    </row>
    <row r="16" ht="15.75" thickBot="1">
      <c r="A16" s="17"/>
    </row>
    <row r="17" spans="1:3" ht="15.75" thickBot="1">
      <c r="A17" s="17"/>
      <c r="C17" s="9" t="s">
        <v>26</v>
      </c>
    </row>
    <row r="18" ht="15">
      <c r="C18" s="17"/>
    </row>
    <row r="19" ht="15">
      <c r="C19" s="17"/>
    </row>
    <row r="20" spans="1:3" ht="15">
      <c r="A20" s="14" t="s">
        <v>27</v>
      </c>
      <c r="C20" s="17"/>
    </row>
    <row r="21" spans="1:3" ht="15">
      <c r="A21" s="17"/>
      <c r="C21" s="17"/>
    </row>
    <row r="22" spans="1:3" ht="15">
      <c r="A22" s="17"/>
      <c r="C22" s="17"/>
    </row>
    <row r="23" spans="1:3" ht="15">
      <c r="A23" s="17"/>
      <c r="C23" s="17"/>
    </row>
    <row r="24" ht="15">
      <c r="A24" s="17"/>
    </row>
    <row r="25" ht="15">
      <c r="A25" s="17"/>
    </row>
    <row r="26" spans="1:3" ht="15.75" thickBot="1">
      <c r="A26" s="17"/>
      <c r="C26" s="15" t="s">
        <v>28</v>
      </c>
    </row>
    <row r="27" spans="1:3" ht="15">
      <c r="A27" s="17"/>
      <c r="C27" s="17"/>
    </row>
    <row r="28" spans="1:3" ht="15">
      <c r="A28" s="17"/>
      <c r="C28" s="17"/>
    </row>
    <row r="29" spans="1:3" ht="15">
      <c r="A29" s="17"/>
      <c r="C29" s="17"/>
    </row>
    <row r="30" spans="1:3" ht="15">
      <c r="A30" s="17"/>
      <c r="C30" s="17"/>
    </row>
    <row r="31" spans="1:3" ht="15">
      <c r="A31" s="17"/>
      <c r="C31" s="17"/>
    </row>
    <row r="32" spans="1:3" ht="15">
      <c r="A32" s="17"/>
      <c r="C32" s="17"/>
    </row>
    <row r="33" spans="1:3" ht="15">
      <c r="A33" s="17"/>
      <c r="C33" s="17"/>
    </row>
    <row r="34" spans="1:3" ht="15">
      <c r="A34" s="17"/>
      <c r="C34" s="17"/>
    </row>
    <row r="35" spans="1:3" ht="15">
      <c r="A35" s="17"/>
      <c r="C35" s="17"/>
    </row>
    <row r="36" spans="1:3" ht="15">
      <c r="A36" s="17"/>
      <c r="C36" s="17"/>
    </row>
    <row r="37" ht="15">
      <c r="A37" s="17"/>
    </row>
    <row r="38" ht="15">
      <c r="A38" s="17"/>
    </row>
    <row r="39" spans="1:3" ht="15">
      <c r="A39" s="17"/>
      <c r="C39" s="17"/>
    </row>
    <row r="40" spans="1:3" ht="15">
      <c r="A40" s="17"/>
      <c r="C40" s="17"/>
    </row>
    <row r="41" spans="1:3" ht="15">
      <c r="A41" s="17"/>
      <c r="C41" s="17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ht="12.75">
      <c r="A1" s="7" t="s">
        <v>37</v>
      </c>
    </row>
    <row r="2" ht="13.5" thickBot="1">
      <c r="A2" s="7" t="s">
        <v>31</v>
      </c>
    </row>
    <row r="3" spans="1:3" ht="13.5" thickBot="1">
      <c r="A3" s="8" t="s">
        <v>32</v>
      </c>
      <c r="C3" s="9" t="s">
        <v>19</v>
      </c>
    </row>
    <row r="4" ht="12.75">
      <c r="A4" s="8">
        <v>3</v>
      </c>
    </row>
    <row r="6" ht="13.5" thickBot="1"/>
    <row r="7" ht="12.75">
      <c r="A7" s="10" t="s">
        <v>20</v>
      </c>
    </row>
    <row r="8" ht="12.75">
      <c r="A8" s="11" t="s">
        <v>21</v>
      </c>
    </row>
    <row r="9" ht="12.75">
      <c r="A9" s="12" t="s">
        <v>22</v>
      </c>
    </row>
    <row r="10" ht="12.75">
      <c r="A10" s="11" t="s">
        <v>23</v>
      </c>
    </row>
    <row r="11" ht="13.5" thickBot="1">
      <c r="A11" s="13" t="s">
        <v>24</v>
      </c>
    </row>
    <row r="13" ht="13.5" thickBot="1"/>
    <row r="14" ht="13.5" thickBot="1">
      <c r="A14" s="9" t="s">
        <v>25</v>
      </c>
    </row>
    <row r="16" ht="13.5" thickBot="1"/>
    <row r="17" ht="13.5" thickBot="1">
      <c r="C17" s="9" t="s">
        <v>26</v>
      </c>
    </row>
    <row r="20" ht="12.75">
      <c r="A20" s="14" t="s">
        <v>27</v>
      </c>
    </row>
    <row r="26" ht="13.5" thickBot="1">
      <c r="C26" s="15" t="s">
        <v>28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9"/>
  <sheetViews>
    <sheetView tabSelected="1" zoomScalePageLayoutView="0" workbookViewId="0" topLeftCell="A1">
      <pane xSplit="4" ySplit="4" topLeftCell="E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R17" sqref="R17"/>
    </sheetView>
  </sheetViews>
  <sheetFormatPr defaultColWidth="9" defaultRowHeight="15"/>
  <cols>
    <col min="1" max="1" width="3.69921875" style="2" customWidth="1"/>
    <col min="2" max="2" width="16.296875" style="51" customWidth="1"/>
    <col min="3" max="3" width="13.59765625" style="3" customWidth="1"/>
    <col min="4" max="4" width="7.09765625" style="26" customWidth="1"/>
    <col min="5" max="6" width="3.8984375" style="52" customWidth="1"/>
    <col min="7" max="7" width="4.69921875" style="62" customWidth="1"/>
    <col min="8" max="8" width="3.8984375" style="52" customWidth="1"/>
    <col min="9" max="10" width="3.8984375" style="25" customWidth="1"/>
    <col min="11" max="11" width="4.3984375" style="25" customWidth="1"/>
    <col min="12" max="15" width="3.8984375" style="25" customWidth="1"/>
    <col min="16" max="17" width="3.8984375" style="25" hidden="1" customWidth="1"/>
    <col min="18" max="18" width="8.69921875" style="25" customWidth="1"/>
    <col min="19" max="20" width="6.296875" style="25" customWidth="1"/>
    <col min="21" max="22" width="3.8984375" style="25" customWidth="1"/>
    <col min="23" max="23" width="3.796875" style="4" customWidth="1"/>
    <col min="24" max="24" width="6" style="4" customWidth="1"/>
    <col min="25" max="26" width="5.8984375" style="53" customWidth="1"/>
    <col min="27" max="27" width="10.296875" style="27" customWidth="1"/>
    <col min="28" max="16384" width="9" style="25" customWidth="1"/>
  </cols>
  <sheetData>
    <row r="1" spans="1:29" s="54" customFormat="1" ht="27" customHeight="1">
      <c r="A1" s="113" t="s">
        <v>56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</row>
    <row r="2" spans="1:29" s="54" customFormat="1" ht="30.75" customHeight="1">
      <c r="A2" s="115" t="s">
        <v>62</v>
      </c>
      <c r="B2" s="115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1:27" s="55" customFormat="1" ht="19.5" customHeight="1">
      <c r="A3" s="117" t="s">
        <v>4</v>
      </c>
      <c r="B3" s="119" t="s">
        <v>5</v>
      </c>
      <c r="C3" s="121" t="s">
        <v>15</v>
      </c>
      <c r="D3" s="104" t="s">
        <v>6</v>
      </c>
      <c r="E3" s="106" t="s">
        <v>43</v>
      </c>
      <c r="F3" s="107"/>
      <c r="G3" s="107"/>
      <c r="H3" s="108"/>
      <c r="I3" s="102" t="s">
        <v>0</v>
      </c>
      <c r="J3" s="103"/>
      <c r="K3" s="102" t="s">
        <v>1</v>
      </c>
      <c r="L3" s="103"/>
      <c r="M3" s="102" t="s">
        <v>45</v>
      </c>
      <c r="N3" s="103"/>
      <c r="O3" s="102" t="s">
        <v>2</v>
      </c>
      <c r="P3" s="109"/>
      <c r="Q3" s="109"/>
      <c r="R3" s="109"/>
      <c r="S3" s="109"/>
      <c r="T3" s="103"/>
      <c r="U3" s="60" t="s">
        <v>41</v>
      </c>
      <c r="V3" s="60" t="s">
        <v>44</v>
      </c>
      <c r="W3" s="99" t="s">
        <v>14</v>
      </c>
      <c r="X3" s="100"/>
      <c r="Y3" s="100"/>
      <c r="Z3" s="101"/>
      <c r="AA3" s="119" t="s">
        <v>7</v>
      </c>
    </row>
    <row r="4" spans="1:27" s="65" customFormat="1" ht="57.75" customHeight="1">
      <c r="A4" s="118"/>
      <c r="B4" s="120"/>
      <c r="C4" s="122"/>
      <c r="D4" s="105"/>
      <c r="E4" s="84" t="s">
        <v>8</v>
      </c>
      <c r="F4" s="84" t="s">
        <v>9</v>
      </c>
      <c r="G4" s="84" t="s">
        <v>38</v>
      </c>
      <c r="H4" s="84" t="s">
        <v>9</v>
      </c>
      <c r="I4" s="84" t="s">
        <v>8</v>
      </c>
      <c r="J4" s="84" t="s">
        <v>9</v>
      </c>
      <c r="K4" s="84" t="s">
        <v>8</v>
      </c>
      <c r="L4" s="84" t="s">
        <v>9</v>
      </c>
      <c r="M4" s="84" t="s">
        <v>8</v>
      </c>
      <c r="N4" s="84" t="s">
        <v>9</v>
      </c>
      <c r="O4" s="84" t="s">
        <v>8</v>
      </c>
      <c r="P4" s="87" t="s">
        <v>54</v>
      </c>
      <c r="Q4" s="87" t="s">
        <v>55</v>
      </c>
      <c r="R4" s="84" t="s">
        <v>50</v>
      </c>
      <c r="S4" s="84" t="s">
        <v>51</v>
      </c>
      <c r="T4" s="84" t="s">
        <v>52</v>
      </c>
      <c r="U4" s="84" t="s">
        <v>49</v>
      </c>
      <c r="V4" s="84">
        <v>-10</v>
      </c>
      <c r="W4" s="84" t="s">
        <v>8</v>
      </c>
      <c r="X4" s="84" t="s">
        <v>39</v>
      </c>
      <c r="Y4" s="84" t="s">
        <v>9</v>
      </c>
      <c r="Z4" s="84" t="s">
        <v>39</v>
      </c>
      <c r="AA4" s="120"/>
    </row>
    <row r="5" spans="1:33" s="59" customFormat="1" ht="18" customHeight="1">
      <c r="A5" s="83">
        <v>1</v>
      </c>
      <c r="B5" s="88" t="s">
        <v>63</v>
      </c>
      <c r="C5" s="88" t="s">
        <v>64</v>
      </c>
      <c r="D5" s="88" t="s">
        <v>59</v>
      </c>
      <c r="E5" s="57">
        <v>3</v>
      </c>
      <c r="F5" s="57">
        <f>E5</f>
        <v>3</v>
      </c>
      <c r="G5" s="56" t="str">
        <f>VLOOKUP(B5,'[2]Sheet1'!$E$21:$AI$41,31,0)</f>
        <v>0</v>
      </c>
      <c r="H5" s="56">
        <f>F5+G5</f>
        <v>3</v>
      </c>
      <c r="I5" s="56">
        <v>25</v>
      </c>
      <c r="J5" s="56">
        <f>I5</f>
        <v>25</v>
      </c>
      <c r="K5" s="56">
        <v>20</v>
      </c>
      <c r="L5" s="56">
        <v>10</v>
      </c>
      <c r="M5" s="56">
        <v>25</v>
      </c>
      <c r="N5" s="56">
        <v>15</v>
      </c>
      <c r="O5" s="56"/>
      <c r="P5" s="56"/>
      <c r="Q5" s="56"/>
      <c r="R5" s="86"/>
      <c r="S5" s="56"/>
      <c r="T5" s="56"/>
      <c r="U5" s="56"/>
      <c r="V5" s="56"/>
      <c r="W5" s="56">
        <f>E5+I5+K5+M5+O5</f>
        <v>73</v>
      </c>
      <c r="X5" s="67" t="str">
        <f>IF(W5&lt;35,"Kém",IF(W5&lt;50,"Yếu",IF(W5&lt;65,"TB",IF(W5&lt;80,"Khá",IF(W5&lt;90,"Tốt","XS")))))</f>
        <v>Khá</v>
      </c>
      <c r="Y5" s="85">
        <f>ROUND((H5+J5+L5+N5+R5+S5+T5+U5+V5),0)</f>
        <v>53</v>
      </c>
      <c r="Z5" s="67" t="str">
        <f>IF(Y5&lt;35,"Kém",IF(Y5&lt;50,"Yếu",IF(Y5&lt;65,"TB",IF(Y5&lt;80,"Khá",IF(Y5&lt;90,"Tốt","XS")))))</f>
        <v>TB</v>
      </c>
      <c r="AA5" s="58"/>
      <c r="AD5" s="112"/>
      <c r="AE5" s="112"/>
      <c r="AF5" s="112"/>
      <c r="AG5" s="112"/>
    </row>
    <row r="6" spans="1:33" s="59" customFormat="1" ht="18" customHeight="1">
      <c r="A6" s="83">
        <v>2</v>
      </c>
      <c r="B6" s="88" t="s">
        <v>65</v>
      </c>
      <c r="C6" s="88" t="s">
        <v>66</v>
      </c>
      <c r="D6" s="88" t="s">
        <v>59</v>
      </c>
      <c r="E6" s="57">
        <v>3</v>
      </c>
      <c r="F6" s="57">
        <f aca="true" t="shared" si="0" ref="F6:F24">E6</f>
        <v>3</v>
      </c>
      <c r="G6" s="56" t="str">
        <f>VLOOKUP(B6,'[2]Sheet1'!$E$21:$AI$41,31,0)</f>
        <v>8</v>
      </c>
      <c r="H6" s="56">
        <f aca="true" t="shared" si="1" ref="H6:H17">F6+G6</f>
        <v>11</v>
      </c>
      <c r="I6" s="56">
        <v>25</v>
      </c>
      <c r="J6" s="56">
        <f aca="true" t="shared" si="2" ref="J6:J24">I6</f>
        <v>25</v>
      </c>
      <c r="K6" s="56">
        <v>20</v>
      </c>
      <c r="L6" s="56">
        <v>10</v>
      </c>
      <c r="M6" s="56">
        <v>25</v>
      </c>
      <c r="N6" s="56">
        <v>17</v>
      </c>
      <c r="O6" s="56"/>
      <c r="P6" s="56"/>
      <c r="Q6" s="56"/>
      <c r="R6" s="86"/>
      <c r="S6" s="56"/>
      <c r="T6" s="56"/>
      <c r="U6" s="56"/>
      <c r="V6" s="56"/>
      <c r="W6" s="56">
        <f aca="true" t="shared" si="3" ref="W6:W17">E6+I6+K6+M6+O6</f>
        <v>73</v>
      </c>
      <c r="X6" s="67" t="str">
        <f aca="true" t="shared" si="4" ref="X6:X24">IF(W6&lt;35,"Kém",IF(W6&lt;50,"Yếu",IF(W6&lt;65,"TB",IF(W6&lt;80,"Khá",IF(W6&lt;90,"Tốt","XS")))))</f>
        <v>Khá</v>
      </c>
      <c r="Y6" s="85">
        <f aca="true" t="shared" si="5" ref="Y6:Y17">ROUND((H6+J6+L6+N6+R6+S6+T6+U6+V6),0)</f>
        <v>63</v>
      </c>
      <c r="Z6" s="67" t="str">
        <f aca="true" t="shared" si="6" ref="Z6:Z24">IF(Y6&lt;35,"Kém",IF(Y6&lt;50,"Yếu",IF(Y6&lt;65,"TB",IF(Y6&lt;80,"Khá",IF(Y6&lt;90,"Tốt","XS")))))</f>
        <v>TB</v>
      </c>
      <c r="AA6" s="58"/>
      <c r="AD6" s="90"/>
      <c r="AE6" s="90"/>
      <c r="AF6" s="90"/>
      <c r="AG6" s="90"/>
    </row>
    <row r="7" spans="1:33" s="59" customFormat="1" ht="18" customHeight="1">
      <c r="A7" s="83">
        <v>3</v>
      </c>
      <c r="B7" s="88" t="s">
        <v>67</v>
      </c>
      <c r="C7" s="88" t="s">
        <v>68</v>
      </c>
      <c r="D7" s="88" t="s">
        <v>69</v>
      </c>
      <c r="E7" s="57">
        <v>3</v>
      </c>
      <c r="F7" s="57">
        <f t="shared" si="0"/>
        <v>3</v>
      </c>
      <c r="G7" s="56" t="str">
        <f>VLOOKUP(B7,'[2]Sheet1'!$E$21:$AI$41,31,0)</f>
        <v>10</v>
      </c>
      <c r="H7" s="56">
        <f t="shared" si="1"/>
        <v>13</v>
      </c>
      <c r="I7" s="56">
        <v>25</v>
      </c>
      <c r="J7" s="56">
        <f t="shared" si="2"/>
        <v>25</v>
      </c>
      <c r="K7" s="56">
        <v>20</v>
      </c>
      <c r="L7" s="56">
        <v>10</v>
      </c>
      <c r="M7" s="56">
        <v>25</v>
      </c>
      <c r="N7" s="56">
        <v>17</v>
      </c>
      <c r="O7" s="56"/>
      <c r="P7" s="56"/>
      <c r="Q7" s="56"/>
      <c r="R7" s="86"/>
      <c r="S7" s="56"/>
      <c r="T7" s="56"/>
      <c r="U7" s="56"/>
      <c r="V7" s="56"/>
      <c r="W7" s="56">
        <f t="shared" si="3"/>
        <v>73</v>
      </c>
      <c r="X7" s="67" t="str">
        <f t="shared" si="4"/>
        <v>Khá</v>
      </c>
      <c r="Y7" s="85">
        <f t="shared" si="5"/>
        <v>65</v>
      </c>
      <c r="Z7" s="67" t="str">
        <f t="shared" si="6"/>
        <v>Khá</v>
      </c>
      <c r="AA7" s="58"/>
      <c r="AD7" s="90"/>
      <c r="AE7" s="90"/>
      <c r="AF7" s="90"/>
      <c r="AG7" s="90"/>
    </row>
    <row r="8" spans="1:33" s="59" customFormat="1" ht="18" customHeight="1">
      <c r="A8" s="83">
        <v>4</v>
      </c>
      <c r="B8" s="88" t="s">
        <v>70</v>
      </c>
      <c r="C8" s="88" t="s">
        <v>71</v>
      </c>
      <c r="D8" s="88" t="s">
        <v>72</v>
      </c>
      <c r="E8" s="57">
        <v>3</v>
      </c>
      <c r="F8" s="57">
        <f t="shared" si="0"/>
        <v>3</v>
      </c>
      <c r="G8" s="56" t="str">
        <f>VLOOKUP(B8,'[2]Sheet1'!$E$21:$AI$41,31,0)</f>
        <v>10</v>
      </c>
      <c r="H8" s="56">
        <f t="shared" si="1"/>
        <v>13</v>
      </c>
      <c r="I8" s="56">
        <v>25</v>
      </c>
      <c r="J8" s="56">
        <f t="shared" si="2"/>
        <v>25</v>
      </c>
      <c r="K8" s="56">
        <v>20</v>
      </c>
      <c r="L8" s="56">
        <v>14</v>
      </c>
      <c r="M8" s="56">
        <v>25</v>
      </c>
      <c r="N8" s="56">
        <v>17</v>
      </c>
      <c r="O8" s="56"/>
      <c r="P8" s="56"/>
      <c r="Q8" s="56"/>
      <c r="R8" s="86"/>
      <c r="S8" s="56"/>
      <c r="T8" s="56"/>
      <c r="U8" s="56"/>
      <c r="V8" s="56"/>
      <c r="W8" s="56">
        <f t="shared" si="3"/>
        <v>73</v>
      </c>
      <c r="X8" s="67" t="str">
        <f t="shared" si="4"/>
        <v>Khá</v>
      </c>
      <c r="Y8" s="85">
        <f t="shared" si="5"/>
        <v>69</v>
      </c>
      <c r="Z8" s="67" t="str">
        <f t="shared" si="6"/>
        <v>Khá</v>
      </c>
      <c r="AA8" s="58"/>
      <c r="AD8" s="90"/>
      <c r="AE8" s="90"/>
      <c r="AF8" s="90"/>
      <c r="AG8" s="90"/>
    </row>
    <row r="9" spans="1:33" s="59" customFormat="1" ht="18" customHeight="1">
      <c r="A9" s="83">
        <v>5</v>
      </c>
      <c r="B9" s="88" t="s">
        <v>73</v>
      </c>
      <c r="C9" s="88" t="s">
        <v>74</v>
      </c>
      <c r="D9" s="88" t="s">
        <v>75</v>
      </c>
      <c r="E9" s="57">
        <v>3</v>
      </c>
      <c r="F9" s="57">
        <f t="shared" si="0"/>
        <v>3</v>
      </c>
      <c r="G9" s="56" t="str">
        <f>VLOOKUP(B9,'[2]Sheet1'!$E$21:$AI$41,31,0)</f>
        <v>10</v>
      </c>
      <c r="H9" s="56">
        <f t="shared" si="1"/>
        <v>13</v>
      </c>
      <c r="I9" s="56">
        <v>25</v>
      </c>
      <c r="J9" s="56">
        <f t="shared" si="2"/>
        <v>25</v>
      </c>
      <c r="K9" s="56">
        <v>20</v>
      </c>
      <c r="L9" s="56">
        <v>10</v>
      </c>
      <c r="M9" s="56">
        <v>25</v>
      </c>
      <c r="N9" s="56">
        <v>15</v>
      </c>
      <c r="O9" s="56"/>
      <c r="P9" s="56"/>
      <c r="Q9" s="56"/>
      <c r="R9" s="86"/>
      <c r="S9" s="56"/>
      <c r="T9" s="56"/>
      <c r="U9" s="56"/>
      <c r="V9" s="56"/>
      <c r="W9" s="56">
        <f t="shared" si="3"/>
        <v>73</v>
      </c>
      <c r="X9" s="67" t="str">
        <f t="shared" si="4"/>
        <v>Khá</v>
      </c>
      <c r="Y9" s="85">
        <f t="shared" si="5"/>
        <v>63</v>
      </c>
      <c r="Z9" s="67" t="str">
        <f t="shared" si="6"/>
        <v>TB</v>
      </c>
      <c r="AA9" s="58"/>
      <c r="AD9" s="90"/>
      <c r="AE9" s="90"/>
      <c r="AF9" s="90"/>
      <c r="AG9" s="90"/>
    </row>
    <row r="10" spans="1:33" s="59" customFormat="1" ht="18" customHeight="1">
      <c r="A10" s="83">
        <v>6</v>
      </c>
      <c r="B10" s="88" t="s">
        <v>76</v>
      </c>
      <c r="C10" s="88" t="s">
        <v>57</v>
      </c>
      <c r="D10" s="88" t="s">
        <v>60</v>
      </c>
      <c r="E10" s="57">
        <v>3</v>
      </c>
      <c r="F10" s="57">
        <f t="shared" si="0"/>
        <v>3</v>
      </c>
      <c r="G10" s="56" t="str">
        <f>VLOOKUP(B10,'[2]Sheet1'!$E$21:$AI$41,31,0)</f>
        <v>10</v>
      </c>
      <c r="H10" s="56">
        <f t="shared" si="1"/>
        <v>13</v>
      </c>
      <c r="I10" s="56">
        <v>25</v>
      </c>
      <c r="J10" s="56">
        <f t="shared" si="2"/>
        <v>25</v>
      </c>
      <c r="K10" s="56">
        <v>20</v>
      </c>
      <c r="L10" s="56">
        <v>12</v>
      </c>
      <c r="M10" s="56">
        <v>25</v>
      </c>
      <c r="N10" s="56">
        <v>15</v>
      </c>
      <c r="O10" s="56"/>
      <c r="P10" s="56"/>
      <c r="Q10" s="56"/>
      <c r="R10" s="86"/>
      <c r="S10" s="56"/>
      <c r="T10" s="56"/>
      <c r="U10" s="56"/>
      <c r="V10" s="56"/>
      <c r="W10" s="56">
        <f t="shared" si="3"/>
        <v>73</v>
      </c>
      <c r="X10" s="67" t="str">
        <f t="shared" si="4"/>
        <v>Khá</v>
      </c>
      <c r="Y10" s="85">
        <f t="shared" si="5"/>
        <v>65</v>
      </c>
      <c r="Z10" s="67" t="str">
        <f t="shared" si="6"/>
        <v>Khá</v>
      </c>
      <c r="AA10" s="58"/>
      <c r="AD10" s="90"/>
      <c r="AE10" s="90"/>
      <c r="AF10" s="90"/>
      <c r="AG10" s="90"/>
    </row>
    <row r="11" spans="1:33" s="59" customFormat="1" ht="18" customHeight="1">
      <c r="A11" s="83">
        <v>7</v>
      </c>
      <c r="B11" s="88" t="s">
        <v>77</v>
      </c>
      <c r="C11" s="88" t="s">
        <v>78</v>
      </c>
      <c r="D11" s="88" t="s">
        <v>58</v>
      </c>
      <c r="E11" s="57">
        <v>3</v>
      </c>
      <c r="F11" s="57">
        <f t="shared" si="0"/>
        <v>3</v>
      </c>
      <c r="G11" s="56" t="str">
        <f>VLOOKUP(B11,'[2]Sheet1'!$E$21:$AI$41,31,0)</f>
        <v>10</v>
      </c>
      <c r="H11" s="56">
        <f t="shared" si="1"/>
        <v>13</v>
      </c>
      <c r="I11" s="56">
        <v>25</v>
      </c>
      <c r="J11" s="56">
        <f t="shared" si="2"/>
        <v>25</v>
      </c>
      <c r="K11" s="56">
        <v>15</v>
      </c>
      <c r="L11" s="56">
        <v>10</v>
      </c>
      <c r="M11" s="56">
        <v>25</v>
      </c>
      <c r="N11" s="56">
        <v>15</v>
      </c>
      <c r="O11" s="56"/>
      <c r="P11" s="56"/>
      <c r="Q11" s="56"/>
      <c r="R11" s="86"/>
      <c r="S11" s="56"/>
      <c r="T11" s="56"/>
      <c r="U11" s="56"/>
      <c r="V11" s="56">
        <v>-10</v>
      </c>
      <c r="W11" s="56">
        <f t="shared" si="3"/>
        <v>68</v>
      </c>
      <c r="X11" s="67" t="str">
        <f t="shared" si="4"/>
        <v>Khá</v>
      </c>
      <c r="Y11" s="85">
        <f t="shared" si="5"/>
        <v>53</v>
      </c>
      <c r="Z11" s="67" t="str">
        <f t="shared" si="6"/>
        <v>TB</v>
      </c>
      <c r="AA11" s="58"/>
      <c r="AD11" s="90"/>
      <c r="AE11" s="90"/>
      <c r="AF11" s="90"/>
      <c r="AG11" s="90"/>
    </row>
    <row r="12" spans="1:33" s="59" customFormat="1" ht="18" customHeight="1">
      <c r="A12" s="83">
        <v>8</v>
      </c>
      <c r="B12" s="88" t="s">
        <v>79</v>
      </c>
      <c r="C12" s="88" t="s">
        <v>80</v>
      </c>
      <c r="D12" s="88" t="s">
        <v>81</v>
      </c>
      <c r="E12" s="57">
        <v>3</v>
      </c>
      <c r="F12" s="57">
        <f t="shared" si="0"/>
        <v>3</v>
      </c>
      <c r="G12" s="56" t="str">
        <f>VLOOKUP(B12,'[2]Sheet1'!$E$21:$AI$41,31,0)</f>
        <v>10</v>
      </c>
      <c r="H12" s="56">
        <f t="shared" si="1"/>
        <v>13</v>
      </c>
      <c r="I12" s="56">
        <v>25</v>
      </c>
      <c r="J12" s="56">
        <f t="shared" si="2"/>
        <v>25</v>
      </c>
      <c r="K12" s="56">
        <v>20</v>
      </c>
      <c r="L12" s="56">
        <v>13</v>
      </c>
      <c r="M12" s="56">
        <v>25</v>
      </c>
      <c r="N12" s="56">
        <v>17</v>
      </c>
      <c r="O12" s="56"/>
      <c r="P12" s="56"/>
      <c r="Q12" s="56"/>
      <c r="R12" s="86"/>
      <c r="S12" s="56"/>
      <c r="T12" s="56"/>
      <c r="U12" s="56">
        <v>5</v>
      </c>
      <c r="V12" s="56"/>
      <c r="W12" s="56">
        <f t="shared" si="3"/>
        <v>73</v>
      </c>
      <c r="X12" s="67" t="str">
        <f t="shared" si="4"/>
        <v>Khá</v>
      </c>
      <c r="Y12" s="85">
        <f t="shared" si="5"/>
        <v>73</v>
      </c>
      <c r="Z12" s="67" t="str">
        <f t="shared" si="6"/>
        <v>Khá</v>
      </c>
      <c r="AA12" s="58"/>
      <c r="AD12" s="90"/>
      <c r="AE12" s="90"/>
      <c r="AF12" s="90"/>
      <c r="AG12" s="90"/>
    </row>
    <row r="13" spans="1:33" s="97" customFormat="1" ht="18" customHeight="1">
      <c r="A13" s="91">
        <v>9</v>
      </c>
      <c r="B13" s="92" t="s">
        <v>82</v>
      </c>
      <c r="C13" s="92" t="s">
        <v>83</v>
      </c>
      <c r="D13" s="92" t="s">
        <v>84</v>
      </c>
      <c r="E13" s="93">
        <v>0</v>
      </c>
      <c r="F13" s="57">
        <f t="shared" si="0"/>
        <v>0</v>
      </c>
      <c r="G13" s="56" t="str">
        <f>VLOOKUP(B13,'[2]Sheet1'!$E$21:$AI$41,31,0)</f>
        <v>0</v>
      </c>
      <c r="H13" s="86">
        <f t="shared" si="1"/>
        <v>0</v>
      </c>
      <c r="I13" s="56">
        <v>0</v>
      </c>
      <c r="J13" s="86">
        <f t="shared" si="2"/>
        <v>0</v>
      </c>
      <c r="K13" s="56">
        <v>0</v>
      </c>
      <c r="L13" s="86">
        <v>11</v>
      </c>
      <c r="M13" s="56">
        <v>0</v>
      </c>
      <c r="N13" s="56">
        <v>0</v>
      </c>
      <c r="O13" s="86"/>
      <c r="P13" s="86"/>
      <c r="Q13" s="86"/>
      <c r="R13" s="86"/>
      <c r="S13" s="86"/>
      <c r="T13" s="86"/>
      <c r="U13" s="86">
        <v>5</v>
      </c>
      <c r="V13" s="86"/>
      <c r="W13" s="86">
        <f t="shared" si="3"/>
        <v>0</v>
      </c>
      <c r="X13" s="94" t="str">
        <f t="shared" si="4"/>
        <v>Kém</v>
      </c>
      <c r="Y13" s="95">
        <f t="shared" si="5"/>
        <v>16</v>
      </c>
      <c r="Z13" s="94" t="str">
        <f t="shared" si="6"/>
        <v>Kém</v>
      </c>
      <c r="AA13" s="96"/>
      <c r="AD13" s="98"/>
      <c r="AE13" s="98"/>
      <c r="AF13" s="98"/>
      <c r="AG13" s="98"/>
    </row>
    <row r="14" spans="1:33" s="59" customFormat="1" ht="18" customHeight="1">
      <c r="A14" s="83">
        <v>10</v>
      </c>
      <c r="B14" s="88" t="s">
        <v>85</v>
      </c>
      <c r="C14" s="88" t="s">
        <v>86</v>
      </c>
      <c r="D14" s="88" t="s">
        <v>87</v>
      </c>
      <c r="E14" s="57">
        <v>3</v>
      </c>
      <c r="F14" s="57">
        <f t="shared" si="0"/>
        <v>3</v>
      </c>
      <c r="G14" s="56" t="str">
        <f>VLOOKUP(B14,'[2]Sheet1'!$E$21:$AI$41,31,0)</f>
        <v>14</v>
      </c>
      <c r="H14" s="56">
        <f t="shared" si="1"/>
        <v>17</v>
      </c>
      <c r="I14" s="56">
        <v>25</v>
      </c>
      <c r="J14" s="56">
        <f t="shared" si="2"/>
        <v>25</v>
      </c>
      <c r="K14" s="56">
        <v>20</v>
      </c>
      <c r="L14" s="56">
        <v>10</v>
      </c>
      <c r="M14" s="56">
        <v>25</v>
      </c>
      <c r="N14" s="56">
        <v>15</v>
      </c>
      <c r="O14" s="56">
        <v>7</v>
      </c>
      <c r="P14" s="56"/>
      <c r="Q14" s="56"/>
      <c r="R14" s="86"/>
      <c r="S14" s="56"/>
      <c r="T14" s="56"/>
      <c r="U14" s="56">
        <v>5</v>
      </c>
      <c r="V14" s="56"/>
      <c r="W14" s="56">
        <f t="shared" si="3"/>
        <v>80</v>
      </c>
      <c r="X14" s="67" t="str">
        <f t="shared" si="4"/>
        <v>Tốt</v>
      </c>
      <c r="Y14" s="85">
        <f t="shared" si="5"/>
        <v>72</v>
      </c>
      <c r="Z14" s="67" t="str">
        <f t="shared" si="6"/>
        <v>Khá</v>
      </c>
      <c r="AA14" s="58"/>
      <c r="AD14" s="90"/>
      <c r="AE14" s="90"/>
      <c r="AF14" s="90"/>
      <c r="AG14" s="90"/>
    </row>
    <row r="15" spans="1:33" s="59" customFormat="1" ht="18" customHeight="1">
      <c r="A15" s="83">
        <v>11</v>
      </c>
      <c r="B15" s="88" t="s">
        <v>88</v>
      </c>
      <c r="C15" s="88" t="s">
        <v>89</v>
      </c>
      <c r="D15" s="88" t="s">
        <v>90</v>
      </c>
      <c r="E15" s="57">
        <v>6</v>
      </c>
      <c r="F15" s="57">
        <f t="shared" si="0"/>
        <v>6</v>
      </c>
      <c r="G15" s="56" t="str">
        <f>VLOOKUP(B15,'[2]Sheet1'!$E$21:$AI$41,31,0)</f>
        <v>8</v>
      </c>
      <c r="H15" s="56">
        <f t="shared" si="1"/>
        <v>14</v>
      </c>
      <c r="I15" s="56">
        <v>25</v>
      </c>
      <c r="J15" s="56">
        <f t="shared" si="2"/>
        <v>25</v>
      </c>
      <c r="K15" s="56">
        <v>20</v>
      </c>
      <c r="L15" s="56">
        <v>14</v>
      </c>
      <c r="M15" s="56">
        <v>25</v>
      </c>
      <c r="N15" s="56">
        <v>15</v>
      </c>
      <c r="O15" s="56"/>
      <c r="P15" s="56"/>
      <c r="Q15" s="56"/>
      <c r="R15" s="86"/>
      <c r="S15" s="56"/>
      <c r="T15" s="56"/>
      <c r="U15" s="56">
        <v>5</v>
      </c>
      <c r="V15" s="56"/>
      <c r="W15" s="56">
        <f t="shared" si="3"/>
        <v>76</v>
      </c>
      <c r="X15" s="67" t="str">
        <f t="shared" si="4"/>
        <v>Khá</v>
      </c>
      <c r="Y15" s="85">
        <f t="shared" si="5"/>
        <v>73</v>
      </c>
      <c r="Z15" s="67" t="str">
        <f t="shared" si="6"/>
        <v>Khá</v>
      </c>
      <c r="AA15" s="58"/>
      <c r="AD15" s="90"/>
      <c r="AE15" s="90"/>
      <c r="AF15" s="90"/>
      <c r="AG15" s="90"/>
    </row>
    <row r="16" spans="1:33" s="59" customFormat="1" ht="18" customHeight="1">
      <c r="A16" s="83">
        <v>12</v>
      </c>
      <c r="B16" s="88" t="s">
        <v>91</v>
      </c>
      <c r="C16" s="88" t="s">
        <v>92</v>
      </c>
      <c r="D16" s="88" t="s">
        <v>93</v>
      </c>
      <c r="E16" s="57">
        <v>3</v>
      </c>
      <c r="F16" s="57">
        <f t="shared" si="0"/>
        <v>3</v>
      </c>
      <c r="G16" s="56" t="str">
        <f>VLOOKUP(B16,'[2]Sheet1'!$E$21:$AI$41,31,0)</f>
        <v>10</v>
      </c>
      <c r="H16" s="56">
        <f t="shared" si="1"/>
        <v>13</v>
      </c>
      <c r="I16" s="56">
        <v>25</v>
      </c>
      <c r="J16" s="56">
        <f t="shared" si="2"/>
        <v>25</v>
      </c>
      <c r="K16" s="56">
        <v>20</v>
      </c>
      <c r="L16" s="56">
        <v>10</v>
      </c>
      <c r="M16" s="56">
        <v>25</v>
      </c>
      <c r="N16" s="56">
        <v>15</v>
      </c>
      <c r="O16" s="56">
        <v>7</v>
      </c>
      <c r="P16" s="56"/>
      <c r="Q16" s="56"/>
      <c r="R16" s="86"/>
      <c r="S16" s="56"/>
      <c r="T16" s="56"/>
      <c r="U16" s="56"/>
      <c r="V16" s="56"/>
      <c r="W16" s="56">
        <f t="shared" si="3"/>
        <v>80</v>
      </c>
      <c r="X16" s="67" t="str">
        <f t="shared" si="4"/>
        <v>Tốt</v>
      </c>
      <c r="Y16" s="85">
        <f t="shared" si="5"/>
        <v>63</v>
      </c>
      <c r="Z16" s="67" t="str">
        <f t="shared" si="6"/>
        <v>TB</v>
      </c>
      <c r="AA16" s="58"/>
      <c r="AD16" s="90"/>
      <c r="AE16" s="90"/>
      <c r="AF16" s="90"/>
      <c r="AG16" s="90"/>
    </row>
    <row r="17" spans="1:33" s="59" customFormat="1" ht="18" customHeight="1">
      <c r="A17" s="83">
        <v>13</v>
      </c>
      <c r="B17" s="88" t="s">
        <v>94</v>
      </c>
      <c r="C17" s="88" t="s">
        <v>95</v>
      </c>
      <c r="D17" s="88" t="s">
        <v>96</v>
      </c>
      <c r="E17" s="57">
        <v>3</v>
      </c>
      <c r="F17" s="57">
        <f t="shared" si="0"/>
        <v>3</v>
      </c>
      <c r="G17" s="56" t="str">
        <f>VLOOKUP(B17,'[2]Sheet1'!$E$21:$AI$41,31,0)</f>
        <v>10</v>
      </c>
      <c r="H17" s="56">
        <f t="shared" si="1"/>
        <v>13</v>
      </c>
      <c r="I17" s="56">
        <v>25</v>
      </c>
      <c r="J17" s="56">
        <f t="shared" si="2"/>
        <v>25</v>
      </c>
      <c r="K17" s="56">
        <v>20</v>
      </c>
      <c r="L17" s="56">
        <v>14</v>
      </c>
      <c r="M17" s="56">
        <v>25</v>
      </c>
      <c r="N17" s="56">
        <v>15</v>
      </c>
      <c r="O17" s="56">
        <v>10</v>
      </c>
      <c r="P17" s="56"/>
      <c r="Q17" s="56"/>
      <c r="R17" s="86"/>
      <c r="S17" s="56"/>
      <c r="T17" s="56"/>
      <c r="U17" s="56">
        <v>5</v>
      </c>
      <c r="V17" s="56"/>
      <c r="W17" s="56">
        <f t="shared" si="3"/>
        <v>83</v>
      </c>
      <c r="X17" s="67" t="str">
        <f t="shared" si="4"/>
        <v>Tốt</v>
      </c>
      <c r="Y17" s="85">
        <f t="shared" si="5"/>
        <v>72</v>
      </c>
      <c r="Z17" s="67" t="str">
        <f t="shared" si="6"/>
        <v>Khá</v>
      </c>
      <c r="AA17" s="58"/>
      <c r="AD17" s="90"/>
      <c r="AE17" s="90"/>
      <c r="AF17" s="90"/>
      <c r="AG17" s="90"/>
    </row>
    <row r="18" spans="1:33" s="59" customFormat="1" ht="18" customHeight="1">
      <c r="A18" s="83">
        <v>14</v>
      </c>
      <c r="B18" s="88" t="s">
        <v>97</v>
      </c>
      <c r="C18" s="88" t="s">
        <v>98</v>
      </c>
      <c r="D18" s="88" t="s">
        <v>99</v>
      </c>
      <c r="E18" s="57">
        <v>3</v>
      </c>
      <c r="F18" s="57">
        <f t="shared" si="0"/>
        <v>3</v>
      </c>
      <c r="G18" s="56" t="str">
        <f>VLOOKUP(B18,'[2]Sheet1'!$E$21:$AI$41,31,0)</f>
        <v>0</v>
      </c>
      <c r="H18" s="56">
        <f aca="true" t="shared" si="7" ref="H18:H24">F18+G18</f>
        <v>3</v>
      </c>
      <c r="I18" s="56">
        <v>25</v>
      </c>
      <c r="J18" s="56">
        <f t="shared" si="2"/>
        <v>25</v>
      </c>
      <c r="K18" s="56">
        <v>20</v>
      </c>
      <c r="L18" s="56">
        <v>14</v>
      </c>
      <c r="M18" s="56">
        <v>25</v>
      </c>
      <c r="N18" s="56">
        <v>17</v>
      </c>
      <c r="O18" s="56">
        <v>10</v>
      </c>
      <c r="P18" s="56"/>
      <c r="Q18" s="56"/>
      <c r="R18" s="86"/>
      <c r="S18" s="56"/>
      <c r="T18" s="56"/>
      <c r="U18" s="56"/>
      <c r="V18" s="56"/>
      <c r="W18" s="56">
        <f aca="true" t="shared" si="8" ref="W18:W24">E18+I18+K18+M18+O18</f>
        <v>83</v>
      </c>
      <c r="X18" s="67" t="str">
        <f t="shared" si="4"/>
        <v>Tốt</v>
      </c>
      <c r="Y18" s="85">
        <f aca="true" t="shared" si="9" ref="Y18:Y24">ROUND((H18+J18+L18+N18+R18+S18+T18+U18+V18),0)</f>
        <v>59</v>
      </c>
      <c r="Z18" s="67" t="str">
        <f t="shared" si="6"/>
        <v>TB</v>
      </c>
      <c r="AA18" s="58"/>
      <c r="AD18" s="90"/>
      <c r="AE18" s="90"/>
      <c r="AF18" s="90"/>
      <c r="AG18" s="90"/>
    </row>
    <row r="19" spans="1:33" s="59" customFormat="1" ht="18" customHeight="1">
      <c r="A19" s="83">
        <v>15</v>
      </c>
      <c r="B19" s="88" t="s">
        <v>100</v>
      </c>
      <c r="C19" s="88" t="s">
        <v>101</v>
      </c>
      <c r="D19" s="88" t="s">
        <v>102</v>
      </c>
      <c r="E19" s="57">
        <v>3</v>
      </c>
      <c r="F19" s="57">
        <f t="shared" si="0"/>
        <v>3</v>
      </c>
      <c r="G19" s="56" t="str">
        <f>VLOOKUP(B19,'[2]Sheet1'!$E$21:$AI$41,31,0)</f>
        <v>12</v>
      </c>
      <c r="H19" s="56">
        <f t="shared" si="7"/>
        <v>15</v>
      </c>
      <c r="I19" s="56">
        <v>25</v>
      </c>
      <c r="J19" s="56">
        <f t="shared" si="2"/>
        <v>25</v>
      </c>
      <c r="K19" s="56">
        <v>20</v>
      </c>
      <c r="L19" s="56">
        <v>16</v>
      </c>
      <c r="M19" s="56">
        <v>25</v>
      </c>
      <c r="N19" s="56">
        <v>15</v>
      </c>
      <c r="O19" s="56"/>
      <c r="P19" s="56"/>
      <c r="Q19" s="56"/>
      <c r="R19" s="86"/>
      <c r="S19" s="56"/>
      <c r="T19" s="56"/>
      <c r="U19" s="56"/>
      <c r="V19" s="56"/>
      <c r="W19" s="56">
        <f t="shared" si="8"/>
        <v>73</v>
      </c>
      <c r="X19" s="67" t="str">
        <f t="shared" si="4"/>
        <v>Khá</v>
      </c>
      <c r="Y19" s="85">
        <f t="shared" si="9"/>
        <v>71</v>
      </c>
      <c r="Z19" s="67" t="str">
        <f t="shared" si="6"/>
        <v>Khá</v>
      </c>
      <c r="AA19" s="58"/>
      <c r="AD19" s="90"/>
      <c r="AE19" s="90"/>
      <c r="AF19" s="90"/>
      <c r="AG19" s="90"/>
    </row>
    <row r="20" spans="1:33" s="59" customFormat="1" ht="18" customHeight="1">
      <c r="A20" s="83">
        <v>16</v>
      </c>
      <c r="B20" s="88" t="s">
        <v>103</v>
      </c>
      <c r="C20" s="88" t="s">
        <v>104</v>
      </c>
      <c r="D20" s="88" t="s">
        <v>102</v>
      </c>
      <c r="E20" s="57">
        <v>3</v>
      </c>
      <c r="F20" s="57">
        <f t="shared" si="0"/>
        <v>3</v>
      </c>
      <c r="G20" s="56" t="str">
        <f>VLOOKUP(B20,'[2]Sheet1'!$E$21:$AI$41,31,0)</f>
        <v>8</v>
      </c>
      <c r="H20" s="56">
        <f t="shared" si="7"/>
        <v>11</v>
      </c>
      <c r="I20" s="56">
        <v>25</v>
      </c>
      <c r="J20" s="56">
        <f t="shared" si="2"/>
        <v>25</v>
      </c>
      <c r="K20" s="56">
        <v>20</v>
      </c>
      <c r="L20" s="56">
        <v>10</v>
      </c>
      <c r="M20" s="56">
        <v>25</v>
      </c>
      <c r="N20" s="56">
        <v>15</v>
      </c>
      <c r="O20" s="56"/>
      <c r="P20" s="56"/>
      <c r="Q20" s="56"/>
      <c r="R20" s="86"/>
      <c r="S20" s="56"/>
      <c r="T20" s="56"/>
      <c r="U20" s="56"/>
      <c r="V20" s="56"/>
      <c r="W20" s="56">
        <f t="shared" si="8"/>
        <v>73</v>
      </c>
      <c r="X20" s="67" t="str">
        <f t="shared" si="4"/>
        <v>Khá</v>
      </c>
      <c r="Y20" s="85">
        <f t="shared" si="9"/>
        <v>61</v>
      </c>
      <c r="Z20" s="67" t="str">
        <f t="shared" si="6"/>
        <v>TB</v>
      </c>
      <c r="AA20" s="58"/>
      <c r="AD20" s="90"/>
      <c r="AE20" s="90"/>
      <c r="AF20" s="90"/>
      <c r="AG20" s="90"/>
    </row>
    <row r="21" spans="1:33" s="59" customFormat="1" ht="18" customHeight="1">
      <c r="A21" s="83">
        <v>17</v>
      </c>
      <c r="B21" s="88" t="s">
        <v>105</v>
      </c>
      <c r="C21" s="88" t="s">
        <v>106</v>
      </c>
      <c r="D21" s="88" t="s">
        <v>107</v>
      </c>
      <c r="E21" s="57">
        <v>3</v>
      </c>
      <c r="F21" s="57">
        <f t="shared" si="0"/>
        <v>3</v>
      </c>
      <c r="G21" s="56" t="str">
        <f>VLOOKUP(B21,'[2]Sheet1'!$E$21:$AI$41,31,0)</f>
        <v>12</v>
      </c>
      <c r="H21" s="56">
        <f t="shared" si="7"/>
        <v>15</v>
      </c>
      <c r="I21" s="56">
        <v>25</v>
      </c>
      <c r="J21" s="56">
        <f t="shared" si="2"/>
        <v>25</v>
      </c>
      <c r="K21" s="56">
        <v>20</v>
      </c>
      <c r="L21" s="56">
        <v>10</v>
      </c>
      <c r="M21" s="56">
        <v>25</v>
      </c>
      <c r="N21" s="56">
        <v>15</v>
      </c>
      <c r="O21" s="56"/>
      <c r="P21" s="56"/>
      <c r="Q21" s="56"/>
      <c r="R21" s="86"/>
      <c r="S21" s="56"/>
      <c r="T21" s="56"/>
      <c r="U21" s="56"/>
      <c r="V21" s="56"/>
      <c r="W21" s="56">
        <f t="shared" si="8"/>
        <v>73</v>
      </c>
      <c r="X21" s="67" t="str">
        <f t="shared" si="4"/>
        <v>Khá</v>
      </c>
      <c r="Y21" s="85">
        <f t="shared" si="9"/>
        <v>65</v>
      </c>
      <c r="Z21" s="67" t="str">
        <f t="shared" si="6"/>
        <v>Khá</v>
      </c>
      <c r="AA21" s="58"/>
      <c r="AD21" s="90"/>
      <c r="AE21" s="90"/>
      <c r="AF21" s="90"/>
      <c r="AG21" s="90"/>
    </row>
    <row r="22" spans="1:33" s="59" customFormat="1" ht="18" customHeight="1">
      <c r="A22" s="83">
        <v>18</v>
      </c>
      <c r="B22" s="88" t="s">
        <v>108</v>
      </c>
      <c r="C22" s="88" t="s">
        <v>109</v>
      </c>
      <c r="D22" s="88" t="s">
        <v>110</v>
      </c>
      <c r="E22" s="57">
        <v>3</v>
      </c>
      <c r="F22" s="57">
        <f t="shared" si="0"/>
        <v>3</v>
      </c>
      <c r="G22" s="56" t="str">
        <f>VLOOKUP(B22,'[2]Sheet1'!$E$21:$AI$41,31,0)</f>
        <v>0</v>
      </c>
      <c r="H22" s="56">
        <f t="shared" si="7"/>
        <v>3</v>
      </c>
      <c r="I22" s="56">
        <v>25</v>
      </c>
      <c r="J22" s="56">
        <f t="shared" si="2"/>
        <v>25</v>
      </c>
      <c r="K22" s="56">
        <v>0</v>
      </c>
      <c r="L22" s="56">
        <v>10</v>
      </c>
      <c r="M22" s="56">
        <v>25</v>
      </c>
      <c r="N22" s="56">
        <v>15</v>
      </c>
      <c r="O22" s="56"/>
      <c r="P22" s="56"/>
      <c r="Q22" s="56"/>
      <c r="R22" s="86"/>
      <c r="S22" s="56"/>
      <c r="T22" s="56"/>
      <c r="U22" s="56"/>
      <c r="V22" s="56">
        <v>-10</v>
      </c>
      <c r="W22" s="56">
        <f t="shared" si="8"/>
        <v>53</v>
      </c>
      <c r="X22" s="67" t="str">
        <f t="shared" si="4"/>
        <v>TB</v>
      </c>
      <c r="Y22" s="85">
        <f t="shared" si="9"/>
        <v>43</v>
      </c>
      <c r="Z22" s="67" t="str">
        <f t="shared" si="6"/>
        <v>Yếu</v>
      </c>
      <c r="AA22" s="58"/>
      <c r="AD22" s="90"/>
      <c r="AE22" s="90"/>
      <c r="AF22" s="90"/>
      <c r="AG22" s="90"/>
    </row>
    <row r="23" spans="1:33" s="97" customFormat="1" ht="18" customHeight="1">
      <c r="A23" s="91">
        <v>19</v>
      </c>
      <c r="B23" s="92" t="s">
        <v>111</v>
      </c>
      <c r="C23" s="92" t="s">
        <v>112</v>
      </c>
      <c r="D23" s="92" t="s">
        <v>110</v>
      </c>
      <c r="E23" s="93">
        <v>0</v>
      </c>
      <c r="F23" s="57">
        <f t="shared" si="0"/>
        <v>0</v>
      </c>
      <c r="G23" s="56" t="str">
        <f>VLOOKUP(B23,'[2]Sheet1'!$E$21:$AI$41,31,0)</f>
        <v>8</v>
      </c>
      <c r="H23" s="86">
        <f t="shared" si="7"/>
        <v>8</v>
      </c>
      <c r="I23" s="56">
        <v>0</v>
      </c>
      <c r="J23" s="86">
        <f t="shared" si="2"/>
        <v>0</v>
      </c>
      <c r="K23" s="56">
        <v>20</v>
      </c>
      <c r="L23" s="86">
        <v>12</v>
      </c>
      <c r="M23" s="56">
        <v>0</v>
      </c>
      <c r="N23" s="56">
        <v>2</v>
      </c>
      <c r="O23" s="86"/>
      <c r="P23" s="86"/>
      <c r="Q23" s="86"/>
      <c r="R23" s="86"/>
      <c r="S23" s="86"/>
      <c r="T23" s="86"/>
      <c r="U23" s="86"/>
      <c r="V23" s="86"/>
      <c r="W23" s="86">
        <f t="shared" si="8"/>
        <v>20</v>
      </c>
      <c r="X23" s="94" t="str">
        <f t="shared" si="4"/>
        <v>Kém</v>
      </c>
      <c r="Y23" s="95">
        <f t="shared" si="9"/>
        <v>22</v>
      </c>
      <c r="Z23" s="94" t="str">
        <f t="shared" si="6"/>
        <v>Kém</v>
      </c>
      <c r="AA23" s="96"/>
      <c r="AD23" s="98"/>
      <c r="AE23" s="98"/>
      <c r="AF23" s="98"/>
      <c r="AG23" s="98"/>
    </row>
    <row r="24" spans="1:33" s="59" customFormat="1" ht="18" customHeight="1">
      <c r="A24" s="83">
        <v>20</v>
      </c>
      <c r="B24" s="88" t="s">
        <v>113</v>
      </c>
      <c r="C24" s="88" t="s">
        <v>114</v>
      </c>
      <c r="D24" s="88" t="s">
        <v>61</v>
      </c>
      <c r="E24" s="57">
        <v>3</v>
      </c>
      <c r="F24" s="57">
        <f t="shared" si="0"/>
        <v>3</v>
      </c>
      <c r="G24" s="56" t="str">
        <f>VLOOKUP(B24,'[2]Sheet1'!$E$21:$AI$41,31,0)</f>
        <v>12</v>
      </c>
      <c r="H24" s="56">
        <f t="shared" si="7"/>
        <v>15</v>
      </c>
      <c r="I24" s="56">
        <v>25</v>
      </c>
      <c r="J24" s="56">
        <f t="shared" si="2"/>
        <v>25</v>
      </c>
      <c r="K24" s="56">
        <v>20</v>
      </c>
      <c r="L24" s="56">
        <v>12</v>
      </c>
      <c r="M24" s="56">
        <v>25</v>
      </c>
      <c r="N24" s="56">
        <v>15</v>
      </c>
      <c r="O24" s="56"/>
      <c r="P24" s="56"/>
      <c r="Q24" s="56"/>
      <c r="R24" s="86"/>
      <c r="S24" s="56"/>
      <c r="T24" s="56"/>
      <c r="U24" s="56"/>
      <c r="V24" s="56"/>
      <c r="W24" s="56">
        <f t="shared" si="8"/>
        <v>73</v>
      </c>
      <c r="X24" s="67" t="str">
        <f t="shared" si="4"/>
        <v>Khá</v>
      </c>
      <c r="Y24" s="85">
        <f t="shared" si="9"/>
        <v>67</v>
      </c>
      <c r="Z24" s="67" t="str">
        <f t="shared" si="6"/>
        <v>Khá</v>
      </c>
      <c r="AA24" s="58"/>
      <c r="AD24" s="90"/>
      <c r="AE24" s="90"/>
      <c r="AF24" s="90"/>
      <c r="AG24" s="90"/>
    </row>
    <row r="25" spans="1:27" s="59" customFormat="1" ht="18" customHeight="1">
      <c r="A25" s="70"/>
      <c r="B25" s="70"/>
      <c r="C25" s="71"/>
      <c r="D25" s="71"/>
      <c r="E25" s="74"/>
      <c r="F25" s="74"/>
      <c r="G25" s="89"/>
      <c r="H25" s="89"/>
      <c r="I25" s="68"/>
      <c r="J25" s="89"/>
      <c r="K25" s="89"/>
      <c r="L25" s="68"/>
      <c r="M25" s="68"/>
      <c r="N25" s="72"/>
      <c r="O25" s="73"/>
      <c r="P25" s="73"/>
      <c r="Q25" s="73"/>
      <c r="R25" s="73"/>
      <c r="S25" s="73"/>
      <c r="T25" s="73"/>
      <c r="U25" s="110" t="s">
        <v>46</v>
      </c>
      <c r="V25" s="110"/>
      <c r="W25" s="110"/>
      <c r="X25" s="110"/>
      <c r="Y25" s="110"/>
      <c r="Z25" s="110"/>
      <c r="AA25" s="110"/>
    </row>
    <row r="26" spans="1:35" s="24" customFormat="1" ht="18.75" customHeight="1">
      <c r="A26" s="2"/>
      <c r="B26" s="31" t="s">
        <v>42</v>
      </c>
      <c r="C26" s="18"/>
      <c r="D26" s="32"/>
      <c r="E26" s="75" t="s">
        <v>16</v>
      </c>
      <c r="F26" s="76" t="str">
        <f>E26</f>
        <v>BẢNG TỔNG HỢP</v>
      </c>
      <c r="G26" s="77"/>
      <c r="H26" s="78"/>
      <c r="I26" s="79"/>
      <c r="J26" s="78"/>
      <c r="K26" s="78"/>
      <c r="L26" s="78"/>
      <c r="M26" s="72"/>
      <c r="N26" s="30"/>
      <c r="O26" s="3"/>
      <c r="P26" s="3"/>
      <c r="Q26" s="3"/>
      <c r="R26" s="5"/>
      <c r="S26" s="5"/>
      <c r="T26" s="5"/>
      <c r="U26" s="80"/>
      <c r="V26" s="80"/>
      <c r="W26" s="2"/>
      <c r="X26" s="81"/>
      <c r="Y26" s="66" t="s">
        <v>47</v>
      </c>
      <c r="Z26" s="82"/>
      <c r="AA26" s="33"/>
      <c r="AB26" s="2"/>
      <c r="AC26" s="33"/>
      <c r="AD26" s="34"/>
      <c r="AE26" s="34"/>
      <c r="AF26" s="35"/>
      <c r="AG26" s="35"/>
      <c r="AH26" s="35"/>
      <c r="AI26" s="35"/>
    </row>
    <row r="27" spans="1:35" s="24" customFormat="1" ht="18.75" customHeight="1">
      <c r="A27" s="19"/>
      <c r="D27" s="23" t="s">
        <v>36</v>
      </c>
      <c r="E27" s="36" t="s">
        <v>33</v>
      </c>
      <c r="F27" s="20" t="s">
        <v>17</v>
      </c>
      <c r="G27" s="63" t="s">
        <v>10</v>
      </c>
      <c r="H27" s="21" t="s">
        <v>11</v>
      </c>
      <c r="I27" s="21" t="s">
        <v>3</v>
      </c>
      <c r="J27" s="21" t="s">
        <v>12</v>
      </c>
      <c r="K27" s="21" t="s">
        <v>13</v>
      </c>
      <c r="L27" s="21" t="s">
        <v>40</v>
      </c>
      <c r="M27" s="69"/>
      <c r="AA27" s="61"/>
      <c r="AB27" s="22"/>
      <c r="AC27" s="37"/>
      <c r="AD27" s="38"/>
      <c r="AE27" s="39"/>
      <c r="AF27" s="35"/>
      <c r="AG27" s="35"/>
      <c r="AH27" s="35"/>
      <c r="AI27" s="35"/>
    </row>
    <row r="28" spans="1:35" s="24" customFormat="1" ht="18.75" customHeight="1">
      <c r="A28" s="19"/>
      <c r="C28" s="40"/>
      <c r="D28" s="23" t="s">
        <v>35</v>
      </c>
      <c r="E28" s="41">
        <f>COUNTIF($Z$5:$Z$24,"XS")</f>
        <v>0</v>
      </c>
      <c r="F28" s="41">
        <f>COUNTIF($Z$5:$Z$24,"Tốt")</f>
        <v>0</v>
      </c>
      <c r="G28" s="64">
        <f>COUNTIF($Z$5:$Z$24,"Khá")</f>
        <v>10</v>
      </c>
      <c r="H28" s="41">
        <f>COUNTIF($Z$5:$Z$24,"TBK")</f>
        <v>0</v>
      </c>
      <c r="I28" s="41">
        <f>COUNTIF($Z$5:$Z$24,"TB")</f>
        <v>7</v>
      </c>
      <c r="J28" s="41">
        <f>COUNTIF($Z$5:$Z$24,"Yếu")</f>
        <v>1</v>
      </c>
      <c r="K28" s="41">
        <f>COUNTIF($Z$5:$Z$24,"Kém")</f>
        <v>2</v>
      </c>
      <c r="L28" s="42">
        <f>E28+F28+G28+H28+I28+J28+K28</f>
        <v>20</v>
      </c>
      <c r="M28" s="69"/>
      <c r="N28" s="43"/>
      <c r="O28" s="44"/>
      <c r="P28" s="44"/>
      <c r="Q28" s="44"/>
      <c r="X28" s="45"/>
      <c r="Z28" s="40"/>
      <c r="AA28" s="61"/>
      <c r="AB28" s="46"/>
      <c r="AC28" s="37"/>
      <c r="AD28" s="38"/>
      <c r="AE28" s="39"/>
      <c r="AF28" s="35"/>
      <c r="AG28" s="35"/>
      <c r="AH28" s="35"/>
      <c r="AI28" s="35"/>
    </row>
    <row r="29" spans="1:35" ht="18.75" customHeight="1">
      <c r="A29" s="111" t="s">
        <v>53</v>
      </c>
      <c r="B29" s="111"/>
      <c r="C29" s="47"/>
      <c r="D29" s="48" t="s">
        <v>34</v>
      </c>
      <c r="E29" s="49">
        <f>E28/33%</f>
        <v>0</v>
      </c>
      <c r="F29" s="49">
        <f aca="true" t="shared" si="10" ref="F29:K29">F28/10%</f>
        <v>0</v>
      </c>
      <c r="G29" s="49">
        <f t="shared" si="10"/>
        <v>100</v>
      </c>
      <c r="H29" s="49">
        <f t="shared" si="10"/>
        <v>0</v>
      </c>
      <c r="I29" s="49">
        <f t="shared" si="10"/>
        <v>70</v>
      </c>
      <c r="J29" s="49">
        <f t="shared" si="10"/>
        <v>10</v>
      </c>
      <c r="K29" s="49">
        <f t="shared" si="10"/>
        <v>20</v>
      </c>
      <c r="L29" s="50">
        <f>E29+F29+G29+H29+I29+J29+K29</f>
        <v>200</v>
      </c>
      <c r="M29" s="69"/>
      <c r="N29" s="43"/>
      <c r="O29" s="44"/>
      <c r="P29" s="44"/>
      <c r="Q29" s="44"/>
      <c r="R29" s="24"/>
      <c r="S29" s="24"/>
      <c r="T29" s="24"/>
      <c r="U29" s="24"/>
      <c r="V29" s="24"/>
      <c r="W29" s="24"/>
      <c r="X29" s="111" t="s">
        <v>48</v>
      </c>
      <c r="Y29" s="111"/>
      <c r="Z29" s="111"/>
      <c r="AA29" s="61"/>
      <c r="AB29" s="38"/>
      <c r="AC29" s="27"/>
      <c r="AD29" s="28"/>
      <c r="AE29" s="29"/>
      <c r="AF29" s="30"/>
      <c r="AG29" s="30"/>
      <c r="AH29" s="30"/>
      <c r="AI29" s="30"/>
    </row>
  </sheetData>
  <sheetProtection/>
  <mergeCells count="17">
    <mergeCell ref="U25:AA25"/>
    <mergeCell ref="A29:B29"/>
    <mergeCell ref="X29:Z29"/>
    <mergeCell ref="AD5:AG5"/>
    <mergeCell ref="A1:AC1"/>
    <mergeCell ref="A2:AC2"/>
    <mergeCell ref="A3:A4"/>
    <mergeCell ref="B3:B4"/>
    <mergeCell ref="C3:C4"/>
    <mergeCell ref="AA3:AA4"/>
    <mergeCell ref="W3:Z3"/>
    <mergeCell ref="M3:N3"/>
    <mergeCell ref="D3:D4"/>
    <mergeCell ref="E3:H3"/>
    <mergeCell ref="I3:J3"/>
    <mergeCell ref="K3:L3"/>
    <mergeCell ref="O3:T3"/>
  </mergeCells>
  <printOptions/>
  <pageMargins left="0.36" right="0" top="0.25" bottom="0" header="0.511811023622047" footer="0.511811023622047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CAO DANG XD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KHOA XAY DUNG</dc:creator>
  <cp:keywords/>
  <dc:description/>
  <cp:lastModifiedBy>Color</cp:lastModifiedBy>
  <cp:lastPrinted>2019-08-22T00:43:41Z</cp:lastPrinted>
  <dcterms:created xsi:type="dcterms:W3CDTF">2001-01-08T20:22:33Z</dcterms:created>
  <dcterms:modified xsi:type="dcterms:W3CDTF">2020-01-30T02:08:41Z</dcterms:modified>
  <cp:category/>
  <cp:version/>
  <cp:contentType/>
  <cp:contentStatus/>
</cp:coreProperties>
</file>